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duardoduenasmanosalva/Desktop/"/>
    </mc:Choice>
  </mc:AlternateContent>
  <xr:revisionPtr revIDLastSave="0" documentId="13_ncr:1_{84A59E40-4361-9B42-9FA6-9111E8F72D31}" xr6:coauthVersionLast="47" xr6:coauthVersionMax="47" xr10:uidLastSave="{00000000-0000-0000-0000-000000000000}"/>
  <bookViews>
    <workbookView xWindow="0" yWindow="0" windowWidth="28800" windowHeight="18000" activeTab="1" xr2:uid="{7D99F37B-5559-4551-BE43-C3715DB56AB1}"/>
  </bookViews>
  <sheets>
    <sheet name="ENCUESTA" sheetId="4" r:id="rId1"/>
    <sheet name="RE CLASIFICACIÓN (OPCIONAL)" sheetId="7" r:id="rId2"/>
    <sheet name="Parametros" sheetId="6" state="hidden" r:id="rId3"/>
  </sheets>
  <definedNames>
    <definedName name="_xlnm._FilterDatabase" localSheetId="0" hidden="1">ENCUESTA!$B$145:$K$216</definedName>
    <definedName name="_xlnm._FilterDatabase" localSheetId="1" hidden="1">'RE CLASIFICACIÓN (OPCIONAL)'!$B$16:$J$21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4" i="4" l="1"/>
  <c r="D141" i="4"/>
  <c r="G140" i="4"/>
  <c r="G139" i="4"/>
  <c r="G138" i="4"/>
  <c r="G137" i="4"/>
  <c r="G136" i="4"/>
  <c r="G135" i="4"/>
  <c r="G134" i="4"/>
  <c r="G133" i="4"/>
  <c r="G132" i="4"/>
  <c r="G131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06" i="4"/>
  <c r="G105" i="4"/>
  <c r="G104" i="4"/>
  <c r="G103" i="4"/>
  <c r="G102" i="4"/>
  <c r="G101" i="4"/>
  <c r="G100" i="4"/>
  <c r="G99" i="4"/>
  <c r="G93" i="4"/>
  <c r="G92" i="4"/>
  <c r="G91" i="4"/>
  <c r="G90" i="4"/>
  <c r="G89" i="4"/>
  <c r="G88" i="4"/>
  <c r="G87" i="4"/>
  <c r="G86" i="4"/>
  <c r="G85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K216" i="4"/>
  <c r="K215" i="4"/>
  <c r="K214" i="4"/>
  <c r="K213" i="4"/>
  <c r="K212" i="4"/>
  <c r="K211" i="4"/>
  <c r="K210" i="4"/>
  <c r="K209" i="4"/>
  <c r="K208" i="4"/>
  <c r="K207" i="4"/>
  <c r="K206" i="4"/>
  <c r="K205" i="4"/>
  <c r="K204" i="4"/>
  <c r="K203" i="4"/>
  <c r="D203" i="4"/>
  <c r="K202" i="4"/>
  <c r="K201" i="4"/>
  <c r="K200" i="4"/>
  <c r="K199" i="4"/>
  <c r="K198" i="4"/>
  <c r="K197" i="4"/>
  <c r="K196" i="4"/>
  <c r="K195" i="4"/>
  <c r="D195" i="4"/>
  <c r="K194" i="4"/>
  <c r="K193" i="4"/>
  <c r="K192" i="4"/>
  <c r="K191" i="4"/>
  <c r="K190" i="4"/>
  <c r="K189" i="4"/>
  <c r="K188" i="4"/>
  <c r="K187" i="4"/>
  <c r="K186" i="4"/>
  <c r="D186" i="4"/>
  <c r="K185" i="4"/>
  <c r="K184" i="4"/>
  <c r="K183" i="4"/>
  <c r="K182" i="4"/>
  <c r="K181" i="4"/>
  <c r="K180" i="4"/>
  <c r="K179" i="4"/>
  <c r="K178" i="4"/>
  <c r="K177" i="4"/>
  <c r="K176" i="4"/>
  <c r="K175" i="4"/>
  <c r="K174" i="4"/>
  <c r="K173" i="4"/>
  <c r="K172" i="4"/>
  <c r="K171" i="4"/>
  <c r="K170" i="4"/>
  <c r="K169" i="4"/>
  <c r="K168" i="4"/>
  <c r="D168" i="4"/>
  <c r="D146" i="4"/>
  <c r="K167" i="4"/>
  <c r="K166" i="4"/>
  <c r="K165" i="4"/>
  <c r="K164" i="4"/>
  <c r="K163" i="4"/>
  <c r="K162" i="4"/>
  <c r="K161" i="4"/>
  <c r="K160" i="4"/>
  <c r="K159" i="4"/>
  <c r="K158" i="4"/>
  <c r="K157" i="4"/>
  <c r="K156" i="4"/>
  <c r="K155" i="4"/>
  <c r="K154" i="4"/>
  <c r="K153" i="4"/>
  <c r="K152" i="4"/>
  <c r="K151" i="4"/>
  <c r="K150" i="4"/>
  <c r="K149" i="4"/>
  <c r="K148" i="4"/>
  <c r="K147" i="4"/>
  <c r="K146" i="4"/>
  <c r="D126" i="4"/>
  <c r="D107" i="4"/>
  <c r="D80" i="4"/>
  <c r="D57" i="4"/>
  <c r="C26" i="4"/>
  <c r="L160" i="4" l="1"/>
  <c r="L205" i="4"/>
  <c r="L209" i="4"/>
  <c r="L148" i="4"/>
  <c r="L152" i="4"/>
  <c r="L156" i="4"/>
  <c r="L164" i="4"/>
  <c r="L188" i="4"/>
  <c r="L207" i="4"/>
  <c r="L211" i="4"/>
  <c r="L213" i="4"/>
  <c r="L170" i="4"/>
  <c r="L189" i="4"/>
  <c r="L193" i="4"/>
  <c r="L171" i="4"/>
  <c r="L175" i="4"/>
  <c r="L179" i="4"/>
  <c r="L183" i="4"/>
  <c r="L150" i="4"/>
  <c r="L154" i="4"/>
  <c r="L158" i="4"/>
  <c r="L162" i="4"/>
  <c r="L166" i="4"/>
  <c r="L187" i="4"/>
  <c r="L191" i="4"/>
  <c r="L147" i="4"/>
  <c r="L151" i="4"/>
  <c r="L155" i="4"/>
  <c r="L159" i="4"/>
  <c r="L163" i="4"/>
  <c r="L167" i="4"/>
  <c r="L192" i="4"/>
  <c r="L172" i="4"/>
  <c r="L176" i="4"/>
  <c r="L180" i="4"/>
  <c r="L184" i="4"/>
  <c r="L201" i="4"/>
  <c r="L198" i="4"/>
  <c r="L202" i="4"/>
  <c r="L169" i="4"/>
  <c r="L173" i="4"/>
  <c r="L177" i="4"/>
  <c r="L181" i="4"/>
  <c r="L185" i="4"/>
  <c r="L199" i="4"/>
  <c r="L204" i="4"/>
  <c r="L210" i="4"/>
  <c r="L214" i="4"/>
  <c r="L174" i="4"/>
  <c r="L178" i="4"/>
  <c r="L182" i="4"/>
  <c r="L194" i="4"/>
  <c r="L196" i="4"/>
  <c r="L200" i="4"/>
  <c r="L215" i="4"/>
  <c r="L197" i="4"/>
  <c r="L206" i="4"/>
  <c r="L208" i="4"/>
  <c r="L212" i="4"/>
  <c r="L216" i="4"/>
  <c r="L190" i="4"/>
  <c r="L149" i="4"/>
  <c r="L153" i="4"/>
  <c r="L157" i="4"/>
  <c r="L161" i="4"/>
  <c r="L165" i="4"/>
  <c r="L203" i="4"/>
  <c r="L195" i="4"/>
  <c r="L146" i="4"/>
  <c r="L168" i="4"/>
  <c r="L186" i="4"/>
</calcChain>
</file>

<file path=xl/sharedStrings.xml><?xml version="1.0" encoding="utf-8"?>
<sst xmlns="http://schemas.openxmlformats.org/spreadsheetml/2006/main" count="390" uniqueCount="184">
  <si>
    <t>ELEMENTO IDENTIFICADO</t>
  </si>
  <si>
    <t xml:space="preserve">ADMISIONES EVITABLES/NO GIRS </t>
  </si>
  <si>
    <t xml:space="preserve">SERVICIOS EVITABLES </t>
  </si>
  <si>
    <t xml:space="preserve">PROYECTO DE INEFICIENCIAS Y DESPERDICIOS VALOR </t>
  </si>
  <si>
    <t xml:space="preserve">Registro RIPS </t>
  </si>
  <si>
    <t xml:space="preserve">Eventos adversos </t>
  </si>
  <si>
    <t xml:space="preserve">SEGURIDAD DE PACIENTE </t>
  </si>
  <si>
    <t>Burocracia</t>
  </si>
  <si>
    <t xml:space="preserve">Baja resolutividad </t>
  </si>
  <si>
    <t xml:space="preserve">ADMINISTRATIVO </t>
  </si>
  <si>
    <t xml:space="preserve">Modelo de consulta prioritaria y urgencias no resolutivos </t>
  </si>
  <si>
    <t xml:space="preserve">Sistemas de referencia inoperantes </t>
  </si>
  <si>
    <t xml:space="preserve">Ausencia o mala parametrización de los contratos </t>
  </si>
  <si>
    <t xml:space="preserve">Sistemas de información no eficientes </t>
  </si>
  <si>
    <t xml:space="preserve">AUTOR: EDUARDO DUEÑAS MANOSALVA 2024 </t>
  </si>
  <si>
    <t>Medicina defensiva (demandante)</t>
  </si>
  <si>
    <t xml:space="preserve">SISTEMA DE INFORMACIÓN -CALIDAD DATO </t>
  </si>
  <si>
    <t xml:space="preserve">Efectos en relación a medicamentos </t>
  </si>
  <si>
    <t xml:space="preserve">Uso inadecuado de la tecnología en salud </t>
  </si>
  <si>
    <t xml:space="preserve">Tecnologías costosas, no pertinentes </t>
  </si>
  <si>
    <t xml:space="preserve">Debilidad en la proyección y gestión del costo esperado </t>
  </si>
  <si>
    <t xml:space="preserve">TRANSACCIONALES Y OPERATIVOS </t>
  </si>
  <si>
    <t xml:space="preserve">TALENTO HUMANO -CAPACIDADES- HABILIDADES- SUFICIENCIA </t>
  </si>
  <si>
    <t>Actitud pasiva</t>
  </si>
  <si>
    <t xml:space="preserve">GOBERNANZA Y RECTORÍA </t>
  </si>
  <si>
    <t>No políticas publicas</t>
  </si>
  <si>
    <t>Historia clínica</t>
  </si>
  <si>
    <t xml:space="preserve">Cobertura de red </t>
  </si>
  <si>
    <t xml:space="preserve">No guías, ni TIAS nacionales </t>
  </si>
  <si>
    <t xml:space="preserve">Falla de la oferta </t>
  </si>
  <si>
    <t xml:space="preserve">No oportunidad </t>
  </si>
  <si>
    <t>No continuidad de tratamiento</t>
  </si>
  <si>
    <t xml:space="preserve">No entrega de medicamentos y tecnologías </t>
  </si>
  <si>
    <t>Freund T.   Strategies for Reducing Potentially Avoidable Hospitalizations for Ambulatory Care–Sensitive Conditions  Ann Fam Med 2013;363-370</t>
  </si>
  <si>
    <t>van Loenen T. et al. Organizational aspects of primary care related to avoidable hospitalization: a systematic review.    Family Practice, 2014, Vol. 31, No. 5, 502–516</t>
  </si>
  <si>
    <t>Freund T.   Strategies for Reducing Potentially Avoidable Hospitalizations for Ambulatory Care–Sensitive Conditions  Ann Fam Med 2013;363-371</t>
  </si>
  <si>
    <t>van Loenen T. et al. Organizational aspects of primary care related to avoidable hospitalization: a systematic review.    Family Practice, 2014, Vol. 31, No. 5, 502–517</t>
  </si>
  <si>
    <t xml:space="preserve">Demora y fallas de las investigaciones judiciales administrativa </t>
  </si>
  <si>
    <t xml:space="preserve">No derecho de elegir </t>
  </si>
  <si>
    <t xml:space="preserve">PONDERACIÓN (%) GRUPO DE DESPERDICIO Y/O INEFICIENCIA </t>
  </si>
  <si>
    <t>PONDERACIÓN (%) ELEMENTO IDENTIFICADO</t>
  </si>
  <si>
    <t>PONDERACIÓN (%) FINAL</t>
  </si>
  <si>
    <r>
      <rPr>
        <b/>
        <sz val="12"/>
        <color theme="1"/>
        <rFont val="Calibri"/>
        <family val="2"/>
        <scheme val="minor"/>
      </rPr>
      <t>¿Qué son los Ponderadores?</t>
    </r>
    <r>
      <rPr>
        <sz val="12"/>
        <color theme="1"/>
        <rFont val="Calibri"/>
        <family val="2"/>
        <scheme val="minor"/>
      </rPr>
      <t xml:space="preserve">
Los ponderadores son valores numéricos que se asignan a cada criterio de evaluación para indicar su importancia relativa dentro del conjunto. Un ponderador más alto significa que ese criterio tiene mayor influencia en el resultado final de la evaluación.</t>
    </r>
  </si>
  <si>
    <r>
      <rPr>
        <b/>
        <sz val="12"/>
        <color theme="1"/>
        <rFont val="Calibri"/>
        <family val="2"/>
        <scheme val="minor"/>
      </rPr>
      <t>Cómo Definir los Ponderadores</t>
    </r>
    <r>
      <rPr>
        <sz val="12"/>
        <color theme="1"/>
        <rFont val="Calibri"/>
        <family val="2"/>
        <scheme val="minor"/>
      </rPr>
      <t xml:space="preserve">
La definición de los ponderadores dependerá de varios factores, entre ellos:
</t>
    </r>
    <r>
      <rPr>
        <b/>
        <sz val="12"/>
        <color theme="1"/>
        <rFont val="Calibri"/>
        <family val="2"/>
        <scheme val="minor"/>
      </rPr>
      <t>Objetivos de la Evaluación:</t>
    </r>
    <r>
      <rPr>
        <sz val="12"/>
        <color theme="1"/>
        <rFont val="Calibri"/>
        <family val="2"/>
        <scheme val="minor"/>
      </rPr>
      <t xml:space="preserve"> ¿Qué se busca lograr con esta evaluación? ¿Cuál es el resultado final deseado?
</t>
    </r>
    <r>
      <rPr>
        <b/>
        <sz val="12"/>
        <color theme="1"/>
        <rFont val="Calibri"/>
        <family val="2"/>
        <scheme val="minor"/>
      </rPr>
      <t>Importancia Relativa de los Elementos:</t>
    </r>
    <r>
      <rPr>
        <sz val="12"/>
        <color theme="1"/>
        <rFont val="Calibri"/>
        <family val="2"/>
        <scheme val="minor"/>
      </rPr>
      <t xml:space="preserve"> ¿Qué elementos son más críticos para alcanzar los objetivos?
</t>
    </r>
    <r>
      <rPr>
        <b/>
        <sz val="12"/>
        <color theme="1"/>
        <rFont val="Calibri"/>
        <family val="2"/>
        <scheme val="minor"/>
      </rPr>
      <t>Criterios de Decisión:</t>
    </r>
    <r>
      <rPr>
        <sz val="12"/>
        <color theme="1"/>
        <rFont val="Calibri"/>
        <family val="2"/>
        <scheme val="minor"/>
      </rPr>
      <t xml:space="preserve"> ¿Cuáles son los criterios clave que se utilizarán para tomar decisiones basadas en los resultados de la evaluación?
</t>
    </r>
    <r>
      <rPr>
        <b/>
        <sz val="12"/>
        <color theme="1"/>
        <rFont val="Calibri"/>
        <family val="2"/>
        <scheme val="minor"/>
      </rPr>
      <t>Experiencia y Conocimiento de los Evaluadores:</t>
    </r>
    <r>
      <rPr>
        <sz val="12"/>
        <color theme="1"/>
        <rFont val="Calibri"/>
        <family val="2"/>
        <scheme val="minor"/>
      </rPr>
      <t xml:space="preserve"> ¿Cuál es la experiencia y el conocimiento de las personas que realizarán la evaluación?</t>
    </r>
  </si>
  <si>
    <t>GRUPO DE DESPERDICIO Y/O INEFICIENCIA</t>
  </si>
  <si>
    <t>[Grupo 2] - Administrativo</t>
  </si>
  <si>
    <t>[Grupo 3] - Transaccionales y Operativos</t>
  </si>
  <si>
    <t>Seleccione</t>
  </si>
  <si>
    <t>TOTAL</t>
  </si>
  <si>
    <t>GRUPO DE DESPERDICIO O INEFICIENCIA</t>
  </si>
  <si>
    <t>PUNTUACION</t>
  </si>
  <si>
    <r>
      <rPr>
        <b/>
        <sz val="12"/>
        <color theme="1"/>
        <rFont val="Calibri"/>
        <family val="2"/>
        <scheme val="minor"/>
      </rPr>
      <t>Sugerencias para Definir los Ponderadores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Establecer una Escala:</t>
    </r>
    <r>
      <rPr>
        <sz val="12"/>
        <color theme="1"/>
        <rFont val="Calibri"/>
        <family val="2"/>
        <scheme val="minor"/>
      </rPr>
      <t xml:space="preserve"> Define una escala de ponderación
</t>
    </r>
    <r>
      <rPr>
        <b/>
        <sz val="12"/>
        <color theme="1"/>
        <rFont val="Calibri"/>
        <family val="2"/>
        <scheme val="minor"/>
      </rPr>
      <t>Priorizar los Elementos:</t>
    </r>
    <r>
      <rPr>
        <sz val="12"/>
        <color theme="1"/>
        <rFont val="Calibri"/>
        <family val="2"/>
        <scheme val="minor"/>
      </rPr>
      <t xml:space="preserve"> Identifica los elementos más importantes para el objetivo de la evaluación y asígnales los ponderadores más altos.
</t>
    </r>
    <r>
      <rPr>
        <b/>
        <sz val="12"/>
        <color theme="1"/>
        <rFont val="Calibri"/>
        <family val="2"/>
        <scheme val="minor"/>
      </rPr>
      <t>Considerar la Interdependencia:</t>
    </r>
    <r>
      <rPr>
        <sz val="12"/>
        <color theme="1"/>
        <rFont val="Calibri"/>
        <family val="2"/>
        <scheme val="minor"/>
      </rPr>
      <t xml:space="preserve"> Algunos elementos pueden estar relacionados entre sí. Considera cómo esta interdependencia afecta la ponderación de cada uno.
</t>
    </r>
    <r>
      <rPr>
        <b/>
        <sz val="12"/>
        <color theme="1"/>
        <rFont val="Calibri"/>
        <family val="2"/>
        <scheme val="minor"/>
      </rPr>
      <t>Justificar las Asignaciones:</t>
    </r>
    <r>
      <rPr>
        <sz val="12"/>
        <color theme="1"/>
        <rFont val="Calibri"/>
        <family val="2"/>
        <scheme val="minor"/>
      </rPr>
      <t xml:space="preserve"> Documenta las razones detrás de cada asignación de ponderación para facilitar la transparencia y la revisión.</t>
    </r>
  </si>
  <si>
    <t>Asigne una puntuación para cada grupo, en una escala del 1 al 5, donde: 1 el grupo tiene un impacto mínimo o nulo y 5 el grupo tiene un impacto máximo o decisivo.</t>
  </si>
  <si>
    <t>GRUPO</t>
  </si>
  <si>
    <t>GRUPO 1</t>
  </si>
  <si>
    <t>[GRUPO 2] - ADMINISTRATIVO</t>
  </si>
  <si>
    <t>[GRUPO 3] - TRANSACCIONALES Y OPERATIVOS</t>
  </si>
  <si>
    <t>Establezca ahora la puntuación de los elementos que contiene cada grupo</t>
  </si>
  <si>
    <t>[Grupo 5] - Gobernanza y Rectoría</t>
  </si>
  <si>
    <t>Puntuación de los elementos de desperdicio de cada grupo</t>
  </si>
  <si>
    <r>
      <rPr>
        <b/>
        <sz val="12"/>
        <color theme="1"/>
        <rFont val="Calibri"/>
        <family val="2"/>
        <scheme val="minor"/>
      </rPr>
      <t xml:space="preserve">[Grupo 2] - Administrativo </t>
    </r>
    <r>
      <rPr>
        <b/>
        <sz val="12"/>
        <color theme="1"/>
        <rFont val="Calibri"/>
        <family val="2"/>
      </rPr>
      <t>→</t>
    </r>
    <r>
      <rPr>
        <sz val="12"/>
        <color theme="1"/>
        <rFont val="Calibri"/>
        <family val="2"/>
        <scheme val="minor"/>
      </rPr>
      <t xml:space="preserve"> Asigne una puntuación para cada elemento dentro del grupo administrativo, en una escala del 1 al 18, donde: 1 el elemento dentro del grupo tiene un impacto mínimo o nulo y 18 el elemento dentro del grupo tiene un impacto máximo o decisivo.</t>
    </r>
  </si>
  <si>
    <t>GRUPO 2</t>
  </si>
  <si>
    <t>GRUPO 3</t>
  </si>
  <si>
    <r>
      <rPr>
        <b/>
        <sz val="12"/>
        <color theme="1"/>
        <rFont val="Calibri"/>
        <family val="2"/>
        <scheme val="minor"/>
      </rPr>
      <t xml:space="preserve">[Grupo 3] - Transaccionales y Operativos </t>
    </r>
    <r>
      <rPr>
        <b/>
        <sz val="12"/>
        <color theme="1"/>
        <rFont val="Calibri"/>
        <family val="2"/>
      </rPr>
      <t>→</t>
    </r>
    <r>
      <rPr>
        <sz val="12"/>
        <color theme="1"/>
        <rFont val="Calibri"/>
        <family val="2"/>
        <scheme val="minor"/>
      </rPr>
      <t xml:space="preserve"> Asigne una puntuación para cada elemento dentro del grupo Transaccionales y Operativos, en una escala del 1 al 9, donde: 1 el elemento dentro del grupo tiene un impacto mínimo o nulo y 9 el elemento dentro del grupo tiene un impacto máximo o decisivo.</t>
    </r>
  </si>
  <si>
    <t>GRUPO 4</t>
  </si>
  <si>
    <t xml:space="preserve">[GRUPO 5] - GOBERNANZA Y RECTORÍA </t>
  </si>
  <si>
    <t>GRUPO 5</t>
  </si>
  <si>
    <r>
      <rPr>
        <b/>
        <sz val="12"/>
        <color theme="1"/>
        <rFont val="Calibri"/>
        <family val="2"/>
        <scheme val="minor"/>
      </rPr>
      <t xml:space="preserve">[Grupo 5] - Gobernanza y Rectoría </t>
    </r>
    <r>
      <rPr>
        <b/>
        <sz val="12"/>
        <color theme="1"/>
        <rFont val="Calibri"/>
        <family val="2"/>
      </rPr>
      <t>→</t>
    </r>
    <r>
      <rPr>
        <sz val="12"/>
        <color theme="1"/>
        <rFont val="Calibri"/>
        <family val="2"/>
        <scheme val="minor"/>
      </rPr>
      <t xml:space="preserve"> Asigne una puntuación para cada elemento dentro del grupo Gobernanza y Rectoría, en una escala del 1 al 14, donde: 1 el elemento dentro del grupo tiene un impacto mínimo o nulo y 14 el elemento dentro del grupo tiene un impacto máximo o decisivo.</t>
    </r>
  </si>
  <si>
    <t>NUMEROS USADOS</t>
  </si>
  <si>
    <t>BARRERAS</t>
  </si>
  <si>
    <r>
      <rPr>
        <b/>
        <sz val="12"/>
        <color theme="1"/>
        <rFont val="Calibri"/>
        <family val="2"/>
        <scheme val="minor"/>
      </rPr>
      <t xml:space="preserve">Barreras </t>
    </r>
    <r>
      <rPr>
        <b/>
        <sz val="12"/>
        <color theme="1"/>
        <rFont val="Calibri"/>
        <family val="2"/>
      </rPr>
      <t>→</t>
    </r>
    <r>
      <rPr>
        <sz val="12"/>
        <color theme="1"/>
        <rFont val="Calibri"/>
        <family val="2"/>
        <scheme val="minor"/>
      </rPr>
      <t xml:space="preserve"> Asigne una puntuación para cada elemento dentro del grupo barreras, en una escala del 1 al 10, donde: 1 el elemento dentro del grupo tiene un impacto mínimo o nulo y 10 el elemento dentro del grupo tiene un impacto máximo o decisivo.</t>
    </r>
  </si>
  <si>
    <t>NOMBRE DE LA PERSONA QUE DILIGENCIA</t>
  </si>
  <si>
    <t>CORREO DE LA PERSONA QUE DILIGENCIA</t>
  </si>
  <si>
    <t>FECHA DE DILIGENCIAMIENTO (DD/MM/AA)</t>
  </si>
  <si>
    <t>Falta de diagnóstico</t>
  </si>
  <si>
    <t>Diagnostico inexacto</t>
  </si>
  <si>
    <t>Tratamiento incorrecto</t>
  </si>
  <si>
    <t>Tratamiento tardío</t>
  </si>
  <si>
    <t>Falla en el manejo de exacerbaciones repetidas (manejo no efectivo)</t>
  </si>
  <si>
    <t>Falta de cuidados paliativos</t>
  </si>
  <si>
    <t>Medicamento innecesariamente caro</t>
  </si>
  <si>
    <t>Pruebas repetidas</t>
  </si>
  <si>
    <t>Pruebas innecesarias</t>
  </si>
  <si>
    <t>Pruebas innecesariamente caras</t>
  </si>
  <si>
    <t>Falta de tiempo para el diagnostico y planificación del tratamiento</t>
  </si>
  <si>
    <t>Falta de asistencia de especialistas para médicos generales</t>
  </si>
  <si>
    <t>Falta de enfermeras y otro personal para ayudar a los pacientes</t>
  </si>
  <si>
    <t>Capacidades del recurso humano (resolutividad, sospecha, diagnostico, tratamiento y seguimiento)</t>
  </si>
  <si>
    <t>No adherencia a guías y protocolos de practica clínica</t>
  </si>
  <si>
    <t xml:space="preserve">Variabilidad clínica </t>
  </si>
  <si>
    <t>MIPRES</t>
  </si>
  <si>
    <t>No apropiación de GIRS</t>
  </si>
  <si>
    <t xml:space="preserve">Demanda inadecuada </t>
  </si>
  <si>
    <t>No aplicación o deficientes modelos de auditoria y seguimientos</t>
  </si>
  <si>
    <t>Ausencia de educación continuada</t>
  </si>
  <si>
    <t xml:space="preserve">Fragmentación de la atención - disposición geográfica </t>
  </si>
  <si>
    <t xml:space="preserve">Procesos de compras ineficientes (% intermediación) </t>
  </si>
  <si>
    <t>Rotación de proveedores</t>
  </si>
  <si>
    <t xml:space="preserve">Reprocesos de facturación, glosas y conciliación </t>
  </si>
  <si>
    <t>Falta de estudios de costo-gasto por ámbito</t>
  </si>
  <si>
    <t>Modelos de contratación inadecuados (no por resultados-pago por servicios)</t>
  </si>
  <si>
    <t xml:space="preserve">Talento humano - sin enfoque colaborativo o equipo interdisciplinario </t>
  </si>
  <si>
    <t xml:space="preserve">Tarifas inadecuadas </t>
  </si>
  <si>
    <t>Derivación no pertinente</t>
  </si>
  <si>
    <t xml:space="preserve">No existencia de sistemas de alerta y desviación de frecuencias de uso, costo </t>
  </si>
  <si>
    <t>No ruta de navegación definida (RIA)</t>
  </si>
  <si>
    <t xml:space="preserve">Diseño de modelos de gestión de ECNT mal diseñado, no implementación o no tienen en cuenta las características  del territorio </t>
  </si>
  <si>
    <t>Demora en las autorizaciones PBS - Presupuestos máximos</t>
  </si>
  <si>
    <t>Demora en la entrega de medicamentos y tecnologías en salud</t>
  </si>
  <si>
    <t>Barreras de acceso*</t>
  </si>
  <si>
    <t>Estilos de vida</t>
  </si>
  <si>
    <t>Uso inapropiado de servicios</t>
  </si>
  <si>
    <t>No adherencia al tratamiento</t>
  </si>
  <si>
    <t>Inasistencia injustificada a citas y procedimientos</t>
  </si>
  <si>
    <t xml:space="preserve">Evasión - elusión </t>
  </si>
  <si>
    <t>Corrupción general</t>
  </si>
  <si>
    <t>Normatividad excesiva</t>
  </si>
  <si>
    <t>Calculo de primas UPC, presupuestos máximos y PBS</t>
  </si>
  <si>
    <t>Falta de coordinación de la atención</t>
  </si>
  <si>
    <t>No implementación del modelo de salud y plan decenal</t>
  </si>
  <si>
    <t>Tutelas no pertinentes</t>
  </si>
  <si>
    <t>Falla de la oferta  de servicios de salud</t>
  </si>
  <si>
    <t>Falla de la oferta de talento humano</t>
  </si>
  <si>
    <t xml:space="preserve">Flujo de recursos inapropiados </t>
  </si>
  <si>
    <t>Modelos de contratación que no generan valor</t>
  </si>
  <si>
    <t xml:space="preserve">No autorización por el pagador </t>
  </si>
  <si>
    <t>Derivadas del gerenciamiento desde IPS</t>
  </si>
  <si>
    <t>No flujo de recursos - cierres</t>
  </si>
  <si>
    <t>No cumplimiento de tutelas</t>
  </si>
  <si>
    <t>Derivadas del gobierno clínico</t>
  </si>
  <si>
    <t>[GRUPO 4] - COMPORTAMIENTO - RIESGO CONDUCTUAL</t>
  </si>
  <si>
    <t>[Grupo 4] - Comportamiento - Riesgo Conductual</t>
  </si>
  <si>
    <r>
      <rPr>
        <b/>
        <sz val="12"/>
        <color theme="1"/>
        <rFont val="Calibri"/>
        <family val="2"/>
        <scheme val="minor"/>
      </rPr>
      <t xml:space="preserve">[Grupo 4] - Comportamiento - Riesgo Conductual </t>
    </r>
    <r>
      <rPr>
        <b/>
        <sz val="12"/>
        <color theme="1"/>
        <rFont val="Calibri"/>
        <family val="2"/>
      </rPr>
      <t>→</t>
    </r>
    <r>
      <rPr>
        <sz val="12"/>
        <color theme="1"/>
        <rFont val="Calibri"/>
        <family val="2"/>
        <scheme val="minor"/>
      </rPr>
      <t xml:space="preserve"> Asigne una puntuación para cada elemento dentro del grupo Comportamiento - Riesgo Conductual, en una escala del 1 al 3, donde: 1 el elemento dentro del grupo tiene un impacto mínimo o nulo y 3 el elemento dentro del grupo tiene un impacto máximo o decisivo.</t>
    </r>
  </si>
  <si>
    <t>COMPORTAMIENTO-  RIESGO CONDUCTUAL</t>
  </si>
  <si>
    <t>NOMBRE DE LA INSTITUCIÓN</t>
  </si>
  <si>
    <t>Pertinencia</t>
  </si>
  <si>
    <t>Integración de servicios</t>
  </si>
  <si>
    <t>Directo</t>
  </si>
  <si>
    <t>Indirecto</t>
  </si>
  <si>
    <t>Talento humano</t>
  </si>
  <si>
    <t>Gobierno</t>
  </si>
  <si>
    <t>[Grupo 4] - Comportamiento - Riesgo Moral</t>
  </si>
  <si>
    <t>Prestador</t>
  </si>
  <si>
    <t>Resolutividad</t>
  </si>
  <si>
    <t>Gobierno clínico</t>
  </si>
  <si>
    <t>Implementación de comités de prescripción razonada (Dx, Mx, Px)</t>
  </si>
  <si>
    <t>Problemas con el tratamiento</t>
  </si>
  <si>
    <t>Asegurador</t>
  </si>
  <si>
    <t>Procesos</t>
  </si>
  <si>
    <t>Redefinir el enfoque, duración, costo de los programas de formación</t>
  </si>
  <si>
    <t>Mipres</t>
  </si>
  <si>
    <t>Conformación de cohortes y subcohortes de riesgo por patologías, región, poblaciones</t>
  </si>
  <si>
    <t>Trabajar en conjunto con la academia para establecer estrategias para incrementar la cobertura de los programas de formación</t>
  </si>
  <si>
    <t>Falta de Enfermeras y otro Personal para Ayudar a los Pacientes</t>
  </si>
  <si>
    <t>Problemas con el diagnóstico</t>
  </si>
  <si>
    <t>Focalizar el dx en el ámbito correcto: ABI, CE</t>
  </si>
  <si>
    <t>Medicamento Innecesariamente Caro</t>
  </si>
  <si>
    <t xml:space="preserve">Falla en el manjeo de  Exacerbaciones Repetidas (manejo no efectivo </t>
  </si>
  <si>
    <t>Falta de Diagnóstico</t>
  </si>
  <si>
    <t>Responsable</t>
  </si>
  <si>
    <t>Nuevo nombre</t>
  </si>
  <si>
    <t>Directo / Indirecto</t>
  </si>
  <si>
    <t>Nueva categoría</t>
  </si>
  <si>
    <t>Desperdicio / Ineficiencia DESCRIPCIÓN</t>
  </si>
  <si>
    <t>Categoría</t>
  </si>
  <si>
    <t>Tipo</t>
  </si>
  <si>
    <r>
      <t xml:space="preserve">
</t>
    </r>
    <r>
      <rPr>
        <b/>
        <sz val="12"/>
        <color theme="4"/>
        <rFont val="Calibri"/>
        <family val="2"/>
        <scheme val="minor"/>
      </rPr>
      <t>El objetivo de este ejercicio es determinar la importancia relativa de los elementos clave que influyen en el desperdicio o ineficiencia en salud. Cada experto deberá asignar una puntuación a cada factor.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 xml:space="preserve">Instrucciones:
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Lea detenidamente cada grupo y cada elemento:</t>
    </r>
    <r>
      <rPr>
        <sz val="12"/>
        <color theme="1"/>
        <rFont val="Calibri"/>
        <family val="2"/>
        <scheme val="minor"/>
      </rPr>
      <t xml:space="preserve"> Asegúrese de comprender completamente el significado de cada factor antes de asignar una puntuación.
</t>
    </r>
    <r>
      <rPr>
        <b/>
        <sz val="12"/>
        <color theme="1"/>
        <rFont val="Calibri"/>
        <family val="2"/>
        <scheme val="minor"/>
      </rPr>
      <t>Considere el impacto relativo:</t>
    </r>
    <r>
      <rPr>
        <sz val="12"/>
        <color theme="1"/>
        <rFont val="Calibri"/>
        <family val="2"/>
        <scheme val="minor"/>
      </rPr>
      <t xml:space="preserve"> Compare la importancia de cada factor entre sí y asigne una puntuación que refleje su contribución al resultado final.
</t>
    </r>
    <r>
      <rPr>
        <b/>
        <sz val="12"/>
        <color theme="1"/>
        <rFont val="Calibri"/>
        <family val="2"/>
        <scheme val="minor"/>
      </rPr>
      <t>Utilice toda la escala:</t>
    </r>
    <r>
      <rPr>
        <sz val="12"/>
        <color theme="1"/>
        <rFont val="Calibri"/>
        <family val="2"/>
        <scheme val="minor"/>
      </rPr>
      <t xml:space="preserve"> No se limite a utilizar solo una parte de la escala. Utilice cada uno de los valores posibles para diferenciar claramente los niveles de impacto.
</t>
    </r>
    <r>
      <rPr>
        <b/>
        <sz val="12"/>
        <color theme="1"/>
        <rFont val="Calibri"/>
        <family val="2"/>
        <scheme val="minor"/>
      </rPr>
      <t>Sea consistente:</t>
    </r>
    <r>
      <rPr>
        <sz val="12"/>
        <color theme="1"/>
        <rFont val="Calibri"/>
        <family val="2"/>
        <scheme val="minor"/>
      </rPr>
      <t xml:space="preserve"> Trate de mantener una coherencia en su criterio de evaluación a lo largo de todos los factores.
</t>
    </r>
    <r>
      <rPr>
        <b/>
        <sz val="12"/>
        <color theme="1"/>
        <rFont val="Calibri"/>
        <family val="2"/>
        <scheme val="minor"/>
      </rPr>
      <t>*Página 2:</t>
    </r>
    <r>
      <rPr>
        <sz val="12"/>
        <color theme="1"/>
        <rFont val="Calibri"/>
        <family val="2"/>
        <scheme val="minor"/>
      </rPr>
      <t xml:space="preserve"> En la página "Re Clasificación (Opcional)" encontrarás un ejercicio para proponer nuevas variables, agregar recomendaciones o proponer cambios respecto a alguna variable existente.
</t>
    </r>
    <r>
      <rPr>
        <b/>
        <sz val="12"/>
        <color theme="4"/>
        <rFont val="Calibri"/>
        <family val="2"/>
        <scheme val="minor"/>
      </rPr>
      <t>Primero realice la puntuación de los grupos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Puntuación de los grupo de desperdicio o ineficiencia:</t>
    </r>
    <r>
      <rPr>
        <sz val="12"/>
        <color theme="1"/>
        <rFont val="Calibri"/>
        <family val="2"/>
        <scheme val="minor"/>
      </rPr>
      <t xml:space="preserve">
Establezca una puntuación de 1 a 5, siendo 1: El grupo que tendría un impacto mínimo o nulo y 5: El grupo que tendría un impacto máximo o decisivo.</t>
    </r>
  </si>
  <si>
    <t>Instrucciones</t>
  </si>
  <si>
    <t>En este segundo ejercicio podrás proponer nuevas variables, re organizar las existentes y dar más información respecto a las variables y como se ven desde su perspectiva. Abajo encontrarás algunos ejemplos de nuevas variables y otras existentes ya re planteadas. Adicional, encontraras una explicación para cada columna, no necesariamente debes llenar todas.</t>
  </si>
  <si>
    <t>¿A qué grupo pertenece?</t>
  </si>
  <si>
    <t>¿A qué categoria más especifica pertenece?</t>
  </si>
  <si>
    <t>¿Qué variable de desperdicio es?</t>
  </si>
  <si>
    <t>¿Debería pertenecer a otra categoria?</t>
  </si>
  <si>
    <t>¿Es algo que depende directamente de ti como actor o de algún externo?</t>
  </si>
  <si>
    <t>¿Debe mantener el mismo nombre la variable?</t>
  </si>
  <si>
    <t>Otra información que se deba tener en cuenta..</t>
  </si>
  <si>
    <t>¿Quién es el mayor responsable?</t>
  </si>
  <si>
    <t>Ejemplo</t>
  </si>
  <si>
    <r>
      <rPr>
        <b/>
        <sz val="12"/>
        <color theme="1"/>
        <rFont val="Calibri"/>
        <family val="2"/>
        <scheme val="minor"/>
      </rPr>
      <t xml:space="preserve">[Grupo 1] - Gestión clínica </t>
    </r>
    <r>
      <rPr>
        <b/>
        <sz val="12"/>
        <color theme="1"/>
        <rFont val="Calibri"/>
        <family val="2"/>
      </rPr>
      <t>→</t>
    </r>
    <r>
      <rPr>
        <sz val="12"/>
        <color theme="1"/>
        <rFont val="Calibri"/>
        <family val="2"/>
        <scheme val="minor"/>
      </rPr>
      <t xml:space="preserve"> Asigne una puntuación para cada elemento dentro del grupo de Gobierno Clínico, en una escala del 1 al 22, donde: 1 el elemento dentro del grupo tiene un impacto mínimo o nulo y 22 el elemento dentro del grupo tiene un impacto máximo o decisivo.</t>
    </r>
  </si>
  <si>
    <t>[Grupo 1] - Gestión clínica</t>
  </si>
  <si>
    <t>[GRUPO 1] - GESTIÓN CLÍNICA</t>
  </si>
  <si>
    <t xml:space="preserve">GESTIÓN CLÍNICA </t>
  </si>
  <si>
    <t>[Grupo 1] - GESTIÓN CLÍNICA</t>
  </si>
  <si>
    <r>
      <rPr>
        <b/>
        <sz val="12"/>
        <color theme="1"/>
        <rFont val="Calibri"/>
        <family val="2"/>
        <scheme val="minor"/>
      </rPr>
      <t xml:space="preserve">Entendiendo los grupos y su relación con el Desperdicio
</t>
    </r>
    <r>
      <rPr>
        <sz val="12"/>
        <color theme="1"/>
        <rFont val="Calibri"/>
        <family val="2"/>
        <scheme val="minor"/>
      </rPr>
      <t xml:space="preserve">
Profundicemos en cómo cada grupo podría contribuir al desperdicio de costos en salud:
</t>
    </r>
    <r>
      <rPr>
        <b/>
        <sz val="12"/>
        <color theme="1"/>
        <rFont val="Calibri"/>
        <family val="2"/>
        <scheme val="minor"/>
      </rPr>
      <t xml:space="preserve">Gestión clínica: </t>
    </r>
    <r>
      <rPr>
        <sz val="12"/>
        <color theme="1"/>
        <rFont val="Calibri"/>
        <family val="2"/>
        <scheme val="minor"/>
      </rPr>
      <t xml:space="preserve">Este grupo se refiere a las decisiones clínicas y protocolos médicos. Un desperdicio aquí podría surgir de pruebas innecesarias, tratamientos excesivos o subutilización de recursos.
</t>
    </r>
    <r>
      <rPr>
        <b/>
        <sz val="12"/>
        <color theme="1"/>
        <rFont val="Calibri"/>
        <family val="2"/>
        <scheme val="minor"/>
      </rPr>
      <t>Administrativo:</t>
    </r>
    <r>
      <rPr>
        <sz val="12"/>
        <color theme="1"/>
        <rFont val="Calibri"/>
        <family val="2"/>
        <scheme val="minor"/>
      </rPr>
      <t xml:space="preserve"> Los procesos administrativos, como la facturación, la gestión de registros y la contratación, pueden generar desperdicio si son ineficientes o redundantes.
</t>
    </r>
    <r>
      <rPr>
        <b/>
        <sz val="12"/>
        <color theme="1"/>
        <rFont val="Calibri"/>
        <family val="2"/>
        <scheme val="minor"/>
      </rPr>
      <t>Transaccionales y Operativos:</t>
    </r>
    <r>
      <rPr>
        <sz val="12"/>
        <color theme="1"/>
        <rFont val="Calibri"/>
        <family val="2"/>
        <scheme val="minor"/>
      </rPr>
      <t xml:space="preserve"> Estos procesos, como la gestión de inventario y la logística, pueden generar desperdicio si hay sobreproducción, demoras o errores en la cadena de suministro.
</t>
    </r>
    <r>
      <rPr>
        <b/>
        <sz val="12"/>
        <color theme="1"/>
        <rFont val="Calibri"/>
        <family val="2"/>
        <scheme val="minor"/>
      </rPr>
      <t>Comportamiento - Riesgo Conductual:</t>
    </r>
    <r>
      <rPr>
        <sz val="12"/>
        <color theme="1"/>
        <rFont val="Calibri"/>
        <family val="2"/>
        <scheme val="minor"/>
      </rPr>
      <t xml:space="preserve"> Este grupo se refiere a las decisiones individuales y organizacionales que pueden aumentar los costos, como la búsqueda de servicios innecesarios o la falta de incentivos para la eficiencia.
</t>
    </r>
    <r>
      <rPr>
        <b/>
        <sz val="12"/>
        <color theme="1"/>
        <rFont val="Calibri"/>
        <family val="2"/>
        <scheme val="minor"/>
      </rPr>
      <t>Gobernanza y Rectoría:</t>
    </r>
    <r>
      <rPr>
        <sz val="12"/>
        <color theme="1"/>
        <rFont val="Calibri"/>
        <family val="2"/>
        <scheme val="minor"/>
      </rPr>
      <t xml:space="preserve"> La gobernanza y la rectoría establecen las políticas y los marcos regulatorios que pueden influir en los costos. Una gobernanza débil o regulaciones inadecuadas pueden generar desperdicio.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</si>
</sst>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[$-F800]dddd\,\ mmmm\ dd\,\ yyyy"/>
  </numFmts>
  <fonts count="1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2060"/>
      <name val="Calibri"/>
      <family val="2"/>
      <scheme val="minor"/>
    </font>
    <font>
      <i/>
      <sz val="6"/>
      <color rgb="FFFFFFFF"/>
      <name val="Century Gothic"/>
      <family val="1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rgb="FF002060"/>
      <name val="Calibri"/>
      <family val="2"/>
      <scheme val="minor"/>
    </font>
    <font>
      <b/>
      <sz val="11"/>
      <color rgb="FF002060"/>
      <name val="Segoe UI"/>
      <family val="2"/>
    </font>
    <font>
      <b/>
      <sz val="9"/>
      <color rgb="FF002060"/>
      <name val="Segoe UI"/>
      <family val="2"/>
    </font>
    <font>
      <b/>
      <sz val="9"/>
      <color theme="0"/>
      <name val="Segoe UI"/>
      <family val="2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5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5" fillId="0" borderId="0"/>
  </cellStyleXfs>
  <cellXfs count="142">
    <xf numFmtId="0" fontId="0" fillId="0" borderId="0" xfId="0"/>
    <xf numFmtId="0" fontId="0" fillId="0" borderId="3" xfId="0" applyBorder="1"/>
    <xf numFmtId="0" fontId="3" fillId="0" borderId="0" xfId="0" applyFont="1" applyAlignment="1">
      <alignment horizontal="justify" vertical="center" readingOrder="1"/>
    </xf>
    <xf numFmtId="0" fontId="3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 wrapText="1"/>
    </xf>
    <xf numFmtId="9" fontId="6" fillId="0" borderId="17" xfId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/>
    </xf>
    <xf numFmtId="9" fontId="6" fillId="0" borderId="19" xfId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1" xfId="0" applyBorder="1"/>
    <xf numFmtId="0" fontId="0" fillId="0" borderId="17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center"/>
    </xf>
    <xf numFmtId="164" fontId="2" fillId="0" borderId="33" xfId="1" applyNumberFormat="1" applyFont="1" applyBorder="1" applyAlignment="1">
      <alignment horizontal="center" vertical="center"/>
    </xf>
    <xf numFmtId="164" fontId="2" fillId="0" borderId="34" xfId="1" applyNumberFormat="1" applyFont="1" applyBorder="1" applyAlignment="1">
      <alignment horizontal="center" vertical="center"/>
    </xf>
    <xf numFmtId="164" fontId="2" fillId="0" borderId="35" xfId="1" applyNumberFormat="1" applyFont="1" applyBorder="1" applyAlignment="1">
      <alignment horizontal="center" vertical="center"/>
    </xf>
    <xf numFmtId="164" fontId="2" fillId="0" borderId="38" xfId="1" applyNumberFormat="1" applyFont="1" applyBorder="1" applyAlignment="1">
      <alignment horizontal="center" vertical="center"/>
    </xf>
    <xf numFmtId="164" fontId="2" fillId="0" borderId="30" xfId="1" applyNumberFormat="1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0" fontId="2" fillId="0" borderId="37" xfId="1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/>
    </xf>
    <xf numFmtId="10" fontId="2" fillId="0" borderId="31" xfId="1" applyNumberFormat="1" applyFont="1" applyBorder="1" applyAlignment="1">
      <alignment horizontal="center"/>
    </xf>
    <xf numFmtId="10" fontId="2" fillId="0" borderId="32" xfId="1" applyNumberFormat="1" applyFont="1" applyBorder="1" applyAlignment="1">
      <alignment horizontal="center"/>
    </xf>
    <xf numFmtId="10" fontId="2" fillId="0" borderId="44" xfId="1" applyNumberFormat="1" applyFont="1" applyBorder="1" applyAlignment="1">
      <alignment horizontal="center"/>
    </xf>
    <xf numFmtId="10" fontId="2" fillId="0" borderId="9" xfId="1" applyNumberFormat="1" applyFont="1" applyBorder="1" applyAlignment="1">
      <alignment horizontal="center"/>
    </xf>
    <xf numFmtId="10" fontId="2" fillId="0" borderId="21" xfId="1" applyNumberFormat="1" applyFont="1" applyBorder="1" applyAlignment="1">
      <alignment horizontal="center"/>
    </xf>
    <xf numFmtId="10" fontId="2" fillId="0" borderId="46" xfId="1" applyNumberFormat="1" applyFon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13" fillId="0" borderId="3" xfId="2" applyBorder="1" applyAlignment="1">
      <alignment horizontal="center"/>
    </xf>
    <xf numFmtId="0" fontId="15" fillId="0" borderId="0" xfId="3" applyFont="1"/>
    <xf numFmtId="0" fontId="14" fillId="0" borderId="0" xfId="4" applyFont="1" applyAlignment="1">
      <alignment vertical="center" readingOrder="1"/>
    </xf>
    <xf numFmtId="0" fontId="14" fillId="0" borderId="0" xfId="4" applyFont="1" applyAlignment="1">
      <alignment horizontal="left" vertical="center"/>
    </xf>
    <xf numFmtId="0" fontId="16" fillId="0" borderId="0" xfId="3" applyFont="1"/>
    <xf numFmtId="0" fontId="16" fillId="3" borderId="3" xfId="3" applyFont="1" applyFill="1" applyBorder="1"/>
    <xf numFmtId="0" fontId="14" fillId="0" borderId="3" xfId="4" applyFont="1" applyBorder="1" applyAlignment="1">
      <alignment horizontal="left" vertical="center"/>
    </xf>
    <xf numFmtId="0" fontId="14" fillId="0" borderId="3" xfId="4" applyFont="1" applyBorder="1" applyAlignment="1">
      <alignment vertical="center"/>
    </xf>
    <xf numFmtId="0" fontId="14" fillId="0" borderId="3" xfId="4" applyFont="1" applyBorder="1"/>
    <xf numFmtId="0" fontId="14" fillId="0" borderId="3" xfId="4" applyFont="1" applyBorder="1" applyAlignment="1">
      <alignment vertical="center" readingOrder="1"/>
    </xf>
    <xf numFmtId="0" fontId="15" fillId="0" borderId="3" xfId="3" applyFont="1" applyBorder="1"/>
    <xf numFmtId="0" fontId="15" fillId="5" borderId="0" xfId="3" applyFont="1" applyFill="1"/>
    <xf numFmtId="0" fontId="16" fillId="5" borderId="0" xfId="3" applyFont="1" applyFill="1"/>
    <xf numFmtId="0" fontId="0" fillId="0" borderId="0" xfId="0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0" fillId="0" borderId="14" xfId="0" applyBorder="1" applyAlignment="1">
      <alignment horizontal="left"/>
    </xf>
    <xf numFmtId="0" fontId="0" fillId="0" borderId="0" xfId="0" applyAlignment="1">
      <alignment horizontal="left"/>
    </xf>
    <xf numFmtId="9" fontId="0" fillId="2" borderId="42" xfId="0" applyNumberFormat="1" applyFill="1" applyBorder="1" applyAlignment="1">
      <alignment horizontal="center" vertical="center"/>
    </xf>
    <xf numFmtId="9" fontId="0" fillId="2" borderId="2" xfId="0" applyNumberFormat="1" applyFill="1" applyBorder="1" applyAlignment="1">
      <alignment horizontal="center" vertical="center"/>
    </xf>
    <xf numFmtId="9" fontId="0" fillId="2" borderId="40" xfId="0" applyNumberFormat="1" applyFill="1" applyBorder="1" applyAlignment="1">
      <alignment horizontal="center" vertical="center"/>
    </xf>
    <xf numFmtId="9" fontId="0" fillId="2" borderId="12" xfId="0" applyNumberFormat="1" applyFill="1" applyBorder="1" applyAlignment="1">
      <alignment horizontal="center" vertical="center"/>
    </xf>
    <xf numFmtId="9" fontId="0" fillId="2" borderId="14" xfId="0" applyNumberFormat="1" applyFill="1" applyBorder="1" applyAlignment="1">
      <alignment horizontal="center" vertical="center"/>
    </xf>
    <xf numFmtId="9" fontId="0" fillId="2" borderId="16" xfId="0" applyNumberForma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center" vertical="center"/>
    </xf>
    <xf numFmtId="0" fontId="12" fillId="4" borderId="41" xfId="0" applyFont="1" applyFill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9" fillId="3" borderId="22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3" borderId="45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0" fillId="0" borderId="48" xfId="0" applyBorder="1" applyAlignment="1">
      <alignment horizontal="left" vertical="center" readingOrder="1"/>
    </xf>
    <xf numFmtId="0" fontId="0" fillId="0" borderId="8" xfId="0" applyBorder="1" applyAlignment="1">
      <alignment horizontal="left" vertical="center" readingOrder="1"/>
    </xf>
    <xf numFmtId="0" fontId="0" fillId="0" borderId="49" xfId="0" applyBorder="1" applyAlignment="1">
      <alignment horizontal="left" vertical="center" readingOrder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12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6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0" fillId="3" borderId="42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43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left" vertical="center" readingOrder="1"/>
    </xf>
    <xf numFmtId="0" fontId="0" fillId="0" borderId="37" xfId="0" applyBorder="1" applyAlignment="1">
      <alignment horizontal="left" vertical="center" readingOrder="1"/>
    </xf>
    <xf numFmtId="0" fontId="0" fillId="0" borderId="47" xfId="0" applyBorder="1" applyAlignment="1">
      <alignment horizontal="left" vertical="center" readingOrder="1"/>
    </xf>
    <xf numFmtId="0" fontId="6" fillId="0" borderId="18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0" fillId="0" borderId="50" xfId="0" applyBorder="1" applyAlignment="1">
      <alignment horizontal="left" vertical="center" readingOrder="1"/>
    </xf>
    <xf numFmtId="0" fontId="0" fillId="0" borderId="46" xfId="0" applyBorder="1" applyAlignment="1">
      <alignment horizontal="left" vertical="center" readingOrder="1"/>
    </xf>
    <xf numFmtId="0" fontId="0" fillId="0" borderId="51" xfId="0" applyBorder="1" applyAlignment="1">
      <alignment horizontal="left" vertical="center" readingOrder="1"/>
    </xf>
    <xf numFmtId="0" fontId="16" fillId="5" borderId="12" xfId="3" applyFont="1" applyFill="1" applyBorder="1" applyAlignment="1">
      <alignment horizontal="center"/>
    </xf>
    <xf numFmtId="0" fontId="16" fillId="5" borderId="20" xfId="3" applyFont="1" applyFill="1" applyBorder="1" applyAlignment="1">
      <alignment horizontal="center"/>
    </xf>
    <xf numFmtId="0" fontId="16" fillId="5" borderId="13" xfId="3" applyFont="1" applyFill="1" applyBorder="1" applyAlignment="1">
      <alignment horizontal="center"/>
    </xf>
    <xf numFmtId="0" fontId="15" fillId="0" borderId="14" xfId="3" applyFont="1" applyBorder="1" applyAlignment="1">
      <alignment horizontal="left" vertical="center" wrapText="1"/>
    </xf>
    <xf numFmtId="0" fontId="15" fillId="0" borderId="0" xfId="3" applyFont="1" applyAlignment="1">
      <alignment horizontal="left" vertical="center" wrapText="1"/>
    </xf>
    <xf numFmtId="0" fontId="15" fillId="0" borderId="15" xfId="3" applyFont="1" applyBorder="1" applyAlignment="1">
      <alignment horizontal="left" vertical="center" wrapText="1"/>
    </xf>
    <xf numFmtId="0" fontId="15" fillId="0" borderId="16" xfId="3" applyFont="1" applyBorder="1" applyAlignment="1">
      <alignment horizontal="left" vertical="center" wrapText="1"/>
    </xf>
    <xf numFmtId="0" fontId="15" fillId="0" borderId="21" xfId="3" applyFont="1" applyBorder="1" applyAlignment="1">
      <alignment horizontal="left" vertical="center" wrapText="1"/>
    </xf>
    <xf numFmtId="0" fontId="15" fillId="0" borderId="17" xfId="3" applyFont="1" applyBorder="1" applyAlignment="1">
      <alignment horizontal="left" vertical="center" wrapText="1"/>
    </xf>
  </cellXfs>
  <cellStyles count="5">
    <cellStyle name="Hipervínculo" xfId="2" builtinId="8"/>
    <cellStyle name="Normal" xfId="0" builtinId="0"/>
    <cellStyle name="Normal 2" xfId="3" xr:uid="{43ED10D3-EBE8-45F9-B07D-4D6F29A1FB02}"/>
    <cellStyle name="Normal 2 2" xfId="4" xr:uid="{22B5AAC3-77D1-4110-8F58-B05941C920C9}"/>
    <cellStyle name="Porcentaje" xfId="1" builtinId="5"/>
  </cellStyles>
  <dxfs count="47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/>
      </font>
      <fill>
        <patternFill>
          <bgColor theme="9" tint="0.79998168889431442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/>
      </font>
      <fill>
        <patternFill>
          <bgColor theme="9" tint="0.79998168889431442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736600</xdr:colOff>
      <xdr:row>219</xdr:row>
      <xdr:rowOff>139700</xdr:rowOff>
    </xdr:from>
    <xdr:to>
      <xdr:col>4</xdr:col>
      <xdr:colOff>1765300</xdr:colOff>
      <xdr:row>221</xdr:row>
      <xdr:rowOff>141893</xdr:rowOff>
    </xdr:to>
    <xdr:sp macro="" textlink="">
      <xdr:nvSpPr>
        <xdr:cNvPr id="2" name="Google Shape;214;p29">
          <a:extLst>
            <a:ext uri="{FF2B5EF4-FFF2-40B4-BE49-F238E27FC236}">
              <a16:creationId xmlns:a16="http://schemas.microsoft.com/office/drawing/2014/main" id="{30B5A3EC-3EDF-48BC-9349-AF514004A99A}"/>
            </a:ext>
          </a:extLst>
        </xdr:cNvPr>
        <xdr:cNvSpPr txBox="1"/>
      </xdr:nvSpPr>
      <xdr:spPr>
        <a:xfrm>
          <a:off x="736600" y="22321520"/>
          <a:ext cx="9044940" cy="398433"/>
        </a:xfrm>
        <a:prstGeom prst="rect">
          <a:avLst/>
        </a:prstGeom>
        <a:noFill/>
        <a:ln>
          <a:noFill/>
        </a:ln>
      </xdr:spPr>
      <xdr:txBody>
        <a:bodyPr spcFirstLastPara="1" wrap="square" lIns="90446" tIns="90446" rIns="90446" bIns="90446" anchor="t" anchorCtr="0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000" b="0">
              <a:solidFill>
                <a:srgbClr val="002060"/>
              </a:solidFill>
              <a:latin typeface="Arial" panose="020B0604020202020204" pitchFamily="34" charset="0"/>
              <a:ea typeface="Century Gothic"/>
              <a:cs typeface="Arial" panose="020B0604020202020204" pitchFamily="34" charset="0"/>
              <a:sym typeface="Century Gothic"/>
            </a:rPr>
            <a:t>Fuente: Bentley T. G., Effros, Palar, &amp; Keeler, 2008, R. Kelley, 2009, Berwick &amp; Hackbarth, Eliminación Waste in US Health Care, 2012, Sharank et al, 2019</a:t>
          </a:r>
        </a:p>
        <a:p>
          <a:r>
            <a:rPr lang="es-CO" sz="1000" b="0">
              <a:solidFill>
                <a:srgbClr val="002060"/>
              </a:solidFill>
              <a:latin typeface="Arial" panose="020B0604020202020204" pitchFamily="34" charset="0"/>
              <a:ea typeface="Verdana" pitchFamily="34" charset="0"/>
              <a:cs typeface="Arial" panose="020B0604020202020204" pitchFamily="34" charset="0"/>
            </a:rPr>
            <a:t>Conferencia: Propiedad Intelectual-Derechos de Autor – Dueñas Manosalva Eduardo 2023</a:t>
          </a:r>
          <a:endParaRPr lang="es-CO" sz="1000" b="0">
            <a:solidFill>
              <a:srgbClr val="00206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l" defTabSz="4572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000" b="0" dirty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JAMA. 2012;307(14):1513-1516. doi:10.1001/jama.2012.362 </a:t>
          </a:r>
          <a:r>
            <a:rPr lang="es-ES_tradnl" sz="1000" b="0" dirty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Adaptado de </a:t>
          </a:r>
          <a:r>
            <a:rPr lang="es-CO" sz="1000" b="0" dirty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Berwick y Hackbarth, 2012 </a:t>
          </a:r>
        </a:p>
        <a:p>
          <a:pPr marL="0" marR="0" lvl="0" indent="0" algn="l" defTabSz="4572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_tradnl" sz="1000" b="0" i="1" dirty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https://</a:t>
          </a:r>
          <a:r>
            <a:rPr lang="es-ES_tradnl" sz="1000" b="0" i="1" dirty="0" err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acemi.org.co</a:t>
          </a:r>
          <a:r>
            <a:rPr lang="es-ES_tradnl" sz="1000" b="0" i="1" dirty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/</a:t>
          </a:r>
          <a:r>
            <a:rPr lang="es-ES_tradnl" sz="1000" b="0" i="1" dirty="0" err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wp-content</a:t>
          </a:r>
          <a:r>
            <a:rPr lang="es-ES_tradnl" sz="1000" b="0" i="1" dirty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/</a:t>
          </a:r>
          <a:r>
            <a:rPr lang="es-ES_tradnl" sz="1000" b="0" i="1" dirty="0" err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uploads</a:t>
          </a:r>
          <a:r>
            <a:rPr lang="es-ES_tradnl" sz="1000" b="0" i="1" dirty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/2022/05/gestion_desperdicios_v7.pdf</a:t>
          </a:r>
        </a:p>
        <a:p>
          <a:pPr marL="0" marR="0" lvl="0" indent="0" algn="l" defTabSz="4572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0" dirty="0">
              <a:solidFill>
                <a:srgbClr val="002060"/>
              </a:solidFill>
              <a:latin typeface="Arial" panose="020B0604020202020204" pitchFamily="34" charset="0"/>
              <a:ea typeface="Century Gothic"/>
              <a:cs typeface="Arial" panose="020B0604020202020204" pitchFamily="34" charset="0"/>
              <a:sym typeface="Century Gothic"/>
            </a:rPr>
            <a:t>Tackling Wasteful Spending on Health, OECD, 2017, Andres </a:t>
          </a:r>
          <a:r>
            <a:rPr lang="en-US" sz="1000" b="0" dirty="0" err="1">
              <a:solidFill>
                <a:srgbClr val="002060"/>
              </a:solidFill>
              <a:latin typeface="Arial" panose="020B0604020202020204" pitchFamily="34" charset="0"/>
              <a:ea typeface="Century Gothic"/>
              <a:cs typeface="Arial" panose="020B0604020202020204" pitchFamily="34" charset="0"/>
              <a:sym typeface="Century Gothic"/>
            </a:rPr>
            <a:t>Villamizar</a:t>
          </a:r>
          <a:r>
            <a:rPr lang="en-US" sz="1000" b="0" dirty="0">
              <a:solidFill>
                <a:srgbClr val="002060"/>
              </a:solidFill>
              <a:latin typeface="Arial" panose="020B0604020202020204" pitchFamily="34" charset="0"/>
              <a:ea typeface="Century Gothic"/>
              <a:cs typeface="Arial" panose="020B0604020202020204" pitchFamily="34" charset="0"/>
              <a:sym typeface="Century Gothic"/>
            </a:rPr>
            <a:t> 2021. ACEMI 2018, </a:t>
          </a:r>
          <a:r>
            <a:rPr lang="en-US" sz="1000" b="0" dirty="0" err="1">
              <a:solidFill>
                <a:srgbClr val="002060"/>
              </a:solidFill>
              <a:latin typeface="Arial" panose="020B0604020202020204" pitchFamily="34" charset="0"/>
              <a:ea typeface="Century Gothic"/>
              <a:cs typeface="Arial" panose="020B0604020202020204" pitchFamily="34" charset="0"/>
              <a:sym typeface="Century Gothic"/>
            </a:rPr>
            <a:t>Adoptada</a:t>
          </a:r>
          <a:r>
            <a:rPr lang="en-US" sz="1000" b="0" dirty="0">
              <a:solidFill>
                <a:srgbClr val="002060"/>
              </a:solidFill>
              <a:latin typeface="Arial" panose="020B0604020202020204" pitchFamily="34" charset="0"/>
              <a:ea typeface="Century Gothic"/>
              <a:cs typeface="Arial" panose="020B0604020202020204" pitchFamily="34" charset="0"/>
              <a:sym typeface="Century Gothic"/>
            </a:rPr>
            <a:t> y </a:t>
          </a:r>
          <a:r>
            <a:rPr lang="en-US" sz="1000" b="0" dirty="0" err="1">
              <a:solidFill>
                <a:srgbClr val="002060"/>
              </a:solidFill>
              <a:latin typeface="Arial" panose="020B0604020202020204" pitchFamily="34" charset="0"/>
              <a:ea typeface="Century Gothic"/>
              <a:cs typeface="Arial" panose="020B0604020202020204" pitchFamily="34" charset="0"/>
              <a:sym typeface="Century Gothic"/>
            </a:rPr>
            <a:t>modificada</a:t>
          </a:r>
          <a:r>
            <a:rPr lang="en-US" sz="1000" b="0" dirty="0">
              <a:solidFill>
                <a:srgbClr val="002060"/>
              </a:solidFill>
              <a:latin typeface="Arial" panose="020B0604020202020204" pitchFamily="34" charset="0"/>
              <a:ea typeface="Century Gothic"/>
              <a:cs typeface="Arial" panose="020B0604020202020204" pitchFamily="34" charset="0"/>
              <a:sym typeface="Century Gothic"/>
            </a:rPr>
            <a:t>  </a:t>
          </a:r>
          <a:r>
            <a:rPr lang="en-US" sz="1000" b="0" dirty="0" err="1">
              <a:solidFill>
                <a:srgbClr val="002060"/>
              </a:solidFill>
              <a:latin typeface="Arial" panose="020B0604020202020204" pitchFamily="34" charset="0"/>
              <a:ea typeface="Century Gothic"/>
              <a:cs typeface="Arial" panose="020B0604020202020204" pitchFamily="34" charset="0"/>
              <a:sym typeface="Century Gothic"/>
            </a:rPr>
            <a:t>por</a:t>
          </a:r>
          <a:r>
            <a:rPr lang="en-US" sz="1000" b="0" dirty="0">
              <a:solidFill>
                <a:srgbClr val="002060"/>
              </a:solidFill>
              <a:latin typeface="Arial" panose="020B0604020202020204" pitchFamily="34" charset="0"/>
              <a:ea typeface="Century Gothic"/>
              <a:cs typeface="Arial" panose="020B0604020202020204" pitchFamily="34" charset="0"/>
              <a:sym typeface="Century Gothic"/>
            </a:rPr>
            <a:t>   Eduardo Dueñas Manosalva  2024</a:t>
          </a:r>
          <a:endParaRPr sz="1000">
            <a:solidFill>
              <a:schemeClr val="bg1"/>
            </a:solidFill>
            <a:latin typeface="Century Gothic"/>
            <a:ea typeface="Century Gothic"/>
            <a:cs typeface="Century Gothic"/>
            <a:sym typeface="Century Gothic"/>
          </a:endParaRPr>
        </a:p>
      </xdr:txBody>
    </xdr:sp>
    <xdr:clientData/>
  </xdr:twoCellAnchor>
  <xdr:twoCellAnchor>
    <xdr:from>
      <xdr:col>0</xdr:col>
      <xdr:colOff>723900</xdr:colOff>
      <xdr:row>223</xdr:row>
      <xdr:rowOff>88900</xdr:rowOff>
    </xdr:from>
    <xdr:to>
      <xdr:col>4</xdr:col>
      <xdr:colOff>271780</xdr:colOff>
      <xdr:row>226</xdr:row>
      <xdr:rowOff>29302</xdr:rowOff>
    </xdr:to>
    <xdr:sp macro="" textlink="">
      <xdr:nvSpPr>
        <xdr:cNvPr id="3" name="CuadroTexto 12">
          <a:extLst>
            <a:ext uri="{FF2B5EF4-FFF2-40B4-BE49-F238E27FC236}">
              <a16:creationId xmlns:a16="http://schemas.microsoft.com/office/drawing/2014/main" id="{EC20E98F-4687-4417-9E53-ABA9DE360DE5}"/>
            </a:ext>
          </a:extLst>
        </xdr:cNvPr>
        <xdr:cNvSpPr txBox="1"/>
      </xdr:nvSpPr>
      <xdr:spPr>
        <a:xfrm>
          <a:off x="723900" y="54716680"/>
          <a:ext cx="11214100" cy="53476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O"/>
          </a:defPPr>
          <a:lvl1pPr marL="0" algn="l" defTabSz="686257" rtl="0" eaLnBrk="1" latinLnBrk="0" hangingPunct="1">
            <a:defRPr sz="1351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343129" algn="l" defTabSz="686257" rtl="0" eaLnBrk="1" latinLnBrk="0" hangingPunct="1">
            <a:defRPr sz="1351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686257" algn="l" defTabSz="686257" rtl="0" eaLnBrk="1" latinLnBrk="0" hangingPunct="1">
            <a:defRPr sz="1351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029386" algn="l" defTabSz="686257" rtl="0" eaLnBrk="1" latinLnBrk="0" hangingPunct="1">
            <a:defRPr sz="1351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372514" algn="l" defTabSz="686257" rtl="0" eaLnBrk="1" latinLnBrk="0" hangingPunct="1">
            <a:defRPr sz="1351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1715643" algn="l" defTabSz="686257" rtl="0" eaLnBrk="1" latinLnBrk="0" hangingPunct="1">
            <a:defRPr sz="1351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058772" algn="l" defTabSz="686257" rtl="0" eaLnBrk="1" latinLnBrk="0" hangingPunct="1">
            <a:defRPr sz="1351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2401900" algn="l" defTabSz="686257" rtl="0" eaLnBrk="1" latinLnBrk="0" hangingPunct="1">
            <a:defRPr sz="1351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2745029" algn="l" defTabSz="686257" rtl="0" eaLnBrk="1" latinLnBrk="0" hangingPunct="1">
            <a:defRPr sz="1351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just"/>
          <a:r>
            <a:rPr lang="en-US" sz="1000" i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Freund T.   Strategies for Reducing Potentially Avoidable </a:t>
          </a:r>
          <a:r>
            <a:rPr lang="es-CO" sz="1000" i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Hospitalizations for Ambulatory Care–Sensitive Conditions  Ann Fam Med 2013;363-370</a:t>
          </a:r>
        </a:p>
        <a:p>
          <a:r>
            <a:rPr lang="en-US" sz="1000" i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van Loenen T. et al. Organizational aspects of primary care related to avoidable hospitalization: a systematic review.    Family Practice, 2014, Vol. 31, No. 5, 502–516</a:t>
          </a:r>
          <a:r>
            <a:rPr lang="en-US" sz="1000" i="1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Adaptada  </a:t>
          </a:r>
          <a:r>
            <a:rPr lang="en-US" sz="1000" i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:Dueñas Manosalva-  Escobar 2019</a:t>
          </a:r>
        </a:p>
      </xdr:txBody>
    </xdr:sp>
    <xdr:clientData/>
  </xdr:twoCellAnchor>
  <xdr:twoCellAnchor editAs="oneCell">
    <xdr:from>
      <xdr:col>3</xdr:col>
      <xdr:colOff>100288</xdr:colOff>
      <xdr:row>1</xdr:row>
      <xdr:rowOff>0</xdr:rowOff>
    </xdr:from>
    <xdr:to>
      <xdr:col>5</xdr:col>
      <xdr:colOff>331223</xdr:colOff>
      <xdr:row>9</xdr:row>
      <xdr:rowOff>79681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75ED12B-45B7-94ED-E589-1F85DE707C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6528" y="198120"/>
          <a:ext cx="4155235" cy="16646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F42AE-1FDF-4691-AA34-A923876FE26B}">
  <sheetPr>
    <tabColor theme="9"/>
  </sheetPr>
  <dimension ref="B2:L225"/>
  <sheetViews>
    <sheetView showGridLines="0" topLeftCell="A194" zoomScaleNormal="100" workbookViewId="0">
      <selection activeCell="D24" sqref="D24"/>
    </sheetView>
  </sheetViews>
  <sheetFormatPr baseColWidth="10" defaultRowHeight="16" x14ac:dyDescent="0.2"/>
  <cols>
    <col min="2" max="2" width="46.1640625" customWidth="1"/>
    <col min="3" max="4" width="47.83203125" customWidth="1"/>
    <col min="5" max="5" width="3.6640625" customWidth="1"/>
    <col min="6" max="8" width="12.5" customWidth="1"/>
    <col min="10" max="10" width="41.6640625" customWidth="1"/>
    <col min="11" max="11" width="34.1640625" bestFit="1" customWidth="1"/>
    <col min="12" max="12" width="19.6640625" bestFit="1" customWidth="1"/>
    <col min="13" max="18" width="17.6640625" customWidth="1"/>
  </cols>
  <sheetData>
    <row r="2" spans="2:7" x14ac:dyDescent="0.2">
      <c r="B2" s="1" t="s">
        <v>134</v>
      </c>
      <c r="C2" s="21"/>
    </row>
    <row r="3" spans="2:7" x14ac:dyDescent="0.2">
      <c r="B3" s="1" t="s">
        <v>71</v>
      </c>
      <c r="C3" s="21"/>
    </row>
    <row r="4" spans="2:7" x14ac:dyDescent="0.2">
      <c r="B4" s="1" t="s">
        <v>72</v>
      </c>
      <c r="C4" s="44"/>
    </row>
    <row r="5" spans="2:7" x14ac:dyDescent="0.2">
      <c r="B5" s="1" t="s">
        <v>73</v>
      </c>
      <c r="C5" s="43"/>
    </row>
    <row r="8" spans="2:7" x14ac:dyDescent="0.2">
      <c r="B8" s="96" t="s">
        <v>3</v>
      </c>
      <c r="C8" s="96"/>
      <c r="D8" s="96"/>
    </row>
    <row r="9" spans="2:7" x14ac:dyDescent="0.2">
      <c r="B9" s="8" t="s">
        <v>14</v>
      </c>
    </row>
    <row r="11" spans="2:7" ht="75.5" customHeight="1" x14ac:dyDescent="0.2">
      <c r="B11" s="101" t="s">
        <v>42</v>
      </c>
      <c r="C11" s="101"/>
      <c r="D11" s="101"/>
      <c r="E11" s="6"/>
      <c r="F11" s="6"/>
      <c r="G11" s="6"/>
    </row>
    <row r="12" spans="2:7" ht="130.75" customHeight="1" x14ac:dyDescent="0.2">
      <c r="B12" s="102" t="s">
        <v>43</v>
      </c>
      <c r="C12" s="102"/>
      <c r="D12" s="102"/>
    </row>
    <row r="13" spans="2:7" ht="119.5" customHeight="1" x14ac:dyDescent="0.2">
      <c r="B13" s="102" t="s">
        <v>51</v>
      </c>
      <c r="C13" s="102"/>
      <c r="D13" s="102"/>
    </row>
    <row r="15" spans="2:7" ht="173.25" customHeight="1" x14ac:dyDescent="0.2">
      <c r="B15" s="57" t="s">
        <v>166</v>
      </c>
      <c r="C15" s="57"/>
      <c r="D15" s="57"/>
    </row>
    <row r="16" spans="2:7" x14ac:dyDescent="0.2">
      <c r="B16" s="97" t="s">
        <v>52</v>
      </c>
      <c r="C16" s="97"/>
      <c r="D16" s="97"/>
    </row>
    <row r="17" spans="2:4" x14ac:dyDescent="0.2">
      <c r="B17" s="5"/>
      <c r="C17" s="5"/>
      <c r="D17" s="5"/>
    </row>
    <row r="18" spans="2:4" ht="225" customHeight="1" x14ac:dyDescent="0.2">
      <c r="B18" s="57" t="s">
        <v>183</v>
      </c>
      <c r="C18" s="57"/>
      <c r="D18" s="57"/>
    </row>
    <row r="19" spans="2:4" ht="17" thickBot="1" x14ac:dyDescent="0.25">
      <c r="B19" s="5"/>
      <c r="C19" s="5"/>
      <c r="D19" s="5"/>
    </row>
    <row r="20" spans="2:4" ht="18" thickBot="1" x14ac:dyDescent="0.25">
      <c r="B20" s="14" t="s">
        <v>49</v>
      </c>
      <c r="C20" s="15" t="s">
        <v>50</v>
      </c>
      <c r="D20" s="5"/>
    </row>
    <row r="21" spans="2:4" ht="17" x14ac:dyDescent="0.2">
      <c r="B21" s="10" t="s">
        <v>179</v>
      </c>
      <c r="C21" s="11" t="s">
        <v>47</v>
      </c>
      <c r="D21" s="5"/>
    </row>
    <row r="22" spans="2:4" ht="17" x14ac:dyDescent="0.2">
      <c r="B22" s="10" t="s">
        <v>45</v>
      </c>
      <c r="C22" s="11" t="s">
        <v>47</v>
      </c>
      <c r="D22" s="5"/>
    </row>
    <row r="23" spans="2:4" ht="17" x14ac:dyDescent="0.2">
      <c r="B23" s="10" t="s">
        <v>46</v>
      </c>
      <c r="C23" s="11" t="s">
        <v>47</v>
      </c>
      <c r="D23" s="5"/>
    </row>
    <row r="24" spans="2:4" ht="17" x14ac:dyDescent="0.2">
      <c r="B24" s="10" t="s">
        <v>131</v>
      </c>
      <c r="C24" s="11" t="s">
        <v>47</v>
      </c>
      <c r="D24" s="5"/>
    </row>
    <row r="25" spans="2:4" ht="18" thickBot="1" x14ac:dyDescent="0.25">
      <c r="B25" s="10" t="s">
        <v>58</v>
      </c>
      <c r="C25" s="11" t="s">
        <v>47</v>
      </c>
      <c r="D25" s="5"/>
    </row>
    <row r="26" spans="2:4" ht="18" thickBot="1" x14ac:dyDescent="0.25">
      <c r="B26" s="16" t="s">
        <v>48</v>
      </c>
      <c r="C26" s="17">
        <f>+SUM(C21:C25)/15</f>
        <v>0</v>
      </c>
      <c r="D26" s="5"/>
    </row>
    <row r="27" spans="2:4" x14ac:dyDescent="0.2">
      <c r="B27" s="5"/>
      <c r="C27" s="5"/>
      <c r="D27" s="5"/>
    </row>
    <row r="28" spans="2:4" x14ac:dyDescent="0.2">
      <c r="B28" s="98" t="s">
        <v>59</v>
      </c>
      <c r="C28" s="98"/>
      <c r="D28" s="98"/>
    </row>
    <row r="29" spans="2:4" x14ac:dyDescent="0.2">
      <c r="B29" s="5"/>
      <c r="C29" s="5"/>
      <c r="D29" s="5"/>
    </row>
    <row r="30" spans="2:4" x14ac:dyDescent="0.2">
      <c r="B30" s="97" t="s">
        <v>57</v>
      </c>
      <c r="C30" s="97"/>
      <c r="D30" s="97"/>
    </row>
    <row r="31" spans="2:4" x14ac:dyDescent="0.2">
      <c r="B31" s="5"/>
      <c r="C31" s="5"/>
      <c r="D31" s="5"/>
    </row>
    <row r="32" spans="2:4" ht="41.5" customHeight="1" x14ac:dyDescent="0.2">
      <c r="B32" s="57" t="s">
        <v>178</v>
      </c>
      <c r="C32" s="57"/>
      <c r="D32" s="57"/>
    </row>
    <row r="33" spans="2:8" ht="17" thickBot="1" x14ac:dyDescent="0.25">
      <c r="B33" s="5"/>
      <c r="C33" s="5"/>
      <c r="D33" s="5"/>
    </row>
    <row r="34" spans="2:8" ht="18" thickBot="1" x14ac:dyDescent="0.25">
      <c r="B34" s="58" t="s">
        <v>180</v>
      </c>
      <c r="C34" s="59"/>
      <c r="D34" s="9" t="s">
        <v>50</v>
      </c>
      <c r="F34" s="112" t="s">
        <v>68</v>
      </c>
      <c r="G34" s="113"/>
      <c r="H34" s="8"/>
    </row>
    <row r="35" spans="2:8" ht="17" x14ac:dyDescent="0.2">
      <c r="B35" s="99" t="s">
        <v>74</v>
      </c>
      <c r="C35" s="100"/>
      <c r="D35" s="18" t="s">
        <v>47</v>
      </c>
      <c r="F35" s="22">
        <v>1</v>
      </c>
      <c r="G35" s="28" t="str">
        <f>+IF(_xlfn.XLOOKUP(F35,$D$35:$D$56,$D$35:$D$56,"PENDIENTE")=F35,"OK","PENDIENTE")</f>
        <v>PENDIENTE</v>
      </c>
    </row>
    <row r="36" spans="2:8" ht="17" x14ac:dyDescent="0.2">
      <c r="B36" s="60" t="s">
        <v>75</v>
      </c>
      <c r="C36" s="61"/>
      <c r="D36" s="11" t="s">
        <v>47</v>
      </c>
      <c r="F36" s="29">
        <v>2</v>
      </c>
      <c r="G36" s="30" t="str">
        <f t="shared" ref="G36:G56" si="0">+IF(_xlfn.XLOOKUP(F36,$D$35:$D$56,$D$35:$D$56,"PENDIENTE")=F36,"OK","PENDIENTE")</f>
        <v>PENDIENTE</v>
      </c>
    </row>
    <row r="37" spans="2:8" ht="17" x14ac:dyDescent="0.2">
      <c r="B37" s="60" t="s">
        <v>76</v>
      </c>
      <c r="C37" s="61"/>
      <c r="D37" s="11" t="s">
        <v>47</v>
      </c>
      <c r="F37" s="29">
        <v>3</v>
      </c>
      <c r="G37" s="30" t="str">
        <f t="shared" si="0"/>
        <v>PENDIENTE</v>
      </c>
    </row>
    <row r="38" spans="2:8" ht="17" x14ac:dyDescent="0.2">
      <c r="B38" s="60" t="s">
        <v>77</v>
      </c>
      <c r="C38" s="61"/>
      <c r="D38" s="11" t="s">
        <v>47</v>
      </c>
      <c r="F38" s="29">
        <v>4</v>
      </c>
      <c r="G38" s="30" t="str">
        <f t="shared" si="0"/>
        <v>PENDIENTE</v>
      </c>
    </row>
    <row r="39" spans="2:8" ht="17" x14ac:dyDescent="0.2">
      <c r="B39" s="60" t="s">
        <v>78</v>
      </c>
      <c r="C39" s="61"/>
      <c r="D39" s="11" t="s">
        <v>47</v>
      </c>
      <c r="F39" s="29">
        <v>5</v>
      </c>
      <c r="G39" s="30" t="str">
        <f t="shared" si="0"/>
        <v>PENDIENTE</v>
      </c>
    </row>
    <row r="40" spans="2:8" ht="17" x14ac:dyDescent="0.2">
      <c r="B40" s="60" t="s">
        <v>79</v>
      </c>
      <c r="C40" s="61"/>
      <c r="D40" s="11" t="s">
        <v>47</v>
      </c>
      <c r="F40" s="29">
        <v>6</v>
      </c>
      <c r="G40" s="30" t="str">
        <f t="shared" si="0"/>
        <v>PENDIENTE</v>
      </c>
    </row>
    <row r="41" spans="2:8" ht="17" x14ac:dyDescent="0.2">
      <c r="B41" s="60" t="s">
        <v>80</v>
      </c>
      <c r="C41" s="61"/>
      <c r="D41" s="11" t="s">
        <v>47</v>
      </c>
      <c r="F41" s="29">
        <v>7</v>
      </c>
      <c r="G41" s="30" t="str">
        <f t="shared" si="0"/>
        <v>PENDIENTE</v>
      </c>
    </row>
    <row r="42" spans="2:8" ht="17" x14ac:dyDescent="0.2">
      <c r="B42" s="60" t="s">
        <v>81</v>
      </c>
      <c r="C42" s="61"/>
      <c r="D42" s="11" t="s">
        <v>47</v>
      </c>
      <c r="F42" s="29">
        <v>8</v>
      </c>
      <c r="G42" s="30" t="str">
        <f t="shared" si="0"/>
        <v>PENDIENTE</v>
      </c>
    </row>
    <row r="43" spans="2:8" ht="17" x14ac:dyDescent="0.2">
      <c r="B43" s="60" t="s">
        <v>82</v>
      </c>
      <c r="C43" s="61"/>
      <c r="D43" s="11" t="s">
        <v>47</v>
      </c>
      <c r="F43" s="29">
        <v>9</v>
      </c>
      <c r="G43" s="30" t="str">
        <f t="shared" si="0"/>
        <v>PENDIENTE</v>
      </c>
    </row>
    <row r="44" spans="2:8" ht="17" x14ac:dyDescent="0.2">
      <c r="B44" s="60" t="s">
        <v>83</v>
      </c>
      <c r="C44" s="61"/>
      <c r="D44" s="11" t="s">
        <v>47</v>
      </c>
      <c r="F44" s="29">
        <v>10</v>
      </c>
      <c r="G44" s="30" t="str">
        <f t="shared" si="0"/>
        <v>PENDIENTE</v>
      </c>
    </row>
    <row r="45" spans="2:8" ht="17" x14ac:dyDescent="0.2">
      <c r="B45" s="60" t="s">
        <v>84</v>
      </c>
      <c r="C45" s="61"/>
      <c r="D45" s="11" t="s">
        <v>47</v>
      </c>
      <c r="F45" s="29">
        <v>11</v>
      </c>
      <c r="G45" s="30" t="str">
        <f t="shared" si="0"/>
        <v>PENDIENTE</v>
      </c>
    </row>
    <row r="46" spans="2:8" ht="17" x14ac:dyDescent="0.2">
      <c r="B46" s="60" t="s">
        <v>85</v>
      </c>
      <c r="C46" s="61"/>
      <c r="D46" s="11" t="s">
        <v>47</v>
      </c>
      <c r="F46" s="29">
        <v>12</v>
      </c>
      <c r="G46" s="30" t="str">
        <f t="shared" si="0"/>
        <v>PENDIENTE</v>
      </c>
    </row>
    <row r="47" spans="2:8" ht="17" x14ac:dyDescent="0.2">
      <c r="B47" s="60" t="s">
        <v>86</v>
      </c>
      <c r="C47" s="61"/>
      <c r="D47" s="11" t="s">
        <v>47</v>
      </c>
      <c r="F47" s="29">
        <v>13</v>
      </c>
      <c r="G47" s="30" t="str">
        <f t="shared" si="0"/>
        <v>PENDIENTE</v>
      </c>
    </row>
    <row r="48" spans="2:8" ht="17" x14ac:dyDescent="0.2">
      <c r="B48" s="60" t="s">
        <v>87</v>
      </c>
      <c r="C48" s="61"/>
      <c r="D48" s="11" t="s">
        <v>47</v>
      </c>
      <c r="F48" s="29">
        <v>14</v>
      </c>
      <c r="G48" s="30" t="str">
        <f t="shared" si="0"/>
        <v>PENDIENTE</v>
      </c>
    </row>
    <row r="49" spans="2:7" ht="17" x14ac:dyDescent="0.2">
      <c r="B49" s="60" t="s">
        <v>88</v>
      </c>
      <c r="C49" s="61"/>
      <c r="D49" s="11" t="s">
        <v>47</v>
      </c>
      <c r="F49" s="29">
        <v>15</v>
      </c>
      <c r="G49" s="30" t="str">
        <f t="shared" si="0"/>
        <v>PENDIENTE</v>
      </c>
    </row>
    <row r="50" spans="2:7" ht="17" x14ac:dyDescent="0.2">
      <c r="B50" s="60" t="s">
        <v>89</v>
      </c>
      <c r="C50" s="61"/>
      <c r="D50" s="11" t="s">
        <v>47</v>
      </c>
      <c r="F50" s="29">
        <v>16</v>
      </c>
      <c r="G50" s="30" t="str">
        <f t="shared" si="0"/>
        <v>PENDIENTE</v>
      </c>
    </row>
    <row r="51" spans="2:7" ht="17" x14ac:dyDescent="0.2">
      <c r="B51" s="60" t="s">
        <v>8</v>
      </c>
      <c r="C51" s="61"/>
      <c r="D51" s="11" t="s">
        <v>47</v>
      </c>
      <c r="F51" s="29">
        <v>17</v>
      </c>
      <c r="G51" s="30" t="str">
        <f t="shared" si="0"/>
        <v>PENDIENTE</v>
      </c>
    </row>
    <row r="52" spans="2:7" ht="17" x14ac:dyDescent="0.2">
      <c r="B52" s="60" t="s">
        <v>26</v>
      </c>
      <c r="C52" s="61"/>
      <c r="D52" s="11" t="s">
        <v>47</v>
      </c>
      <c r="F52" s="29">
        <v>18</v>
      </c>
      <c r="G52" s="30" t="str">
        <f t="shared" si="0"/>
        <v>PENDIENTE</v>
      </c>
    </row>
    <row r="53" spans="2:7" ht="17" x14ac:dyDescent="0.2">
      <c r="B53" s="60" t="s">
        <v>90</v>
      </c>
      <c r="C53" s="61"/>
      <c r="D53" s="11" t="s">
        <v>47</v>
      </c>
      <c r="F53" s="29">
        <v>19</v>
      </c>
      <c r="G53" s="30" t="str">
        <f t="shared" si="0"/>
        <v>PENDIENTE</v>
      </c>
    </row>
    <row r="54" spans="2:7" ht="17" x14ac:dyDescent="0.2">
      <c r="B54" s="60" t="s">
        <v>4</v>
      </c>
      <c r="C54" s="61"/>
      <c r="D54" s="11" t="s">
        <v>47</v>
      </c>
      <c r="F54" s="29">
        <v>20</v>
      </c>
      <c r="G54" s="30" t="str">
        <f t="shared" si="0"/>
        <v>PENDIENTE</v>
      </c>
    </row>
    <row r="55" spans="2:7" ht="17" x14ac:dyDescent="0.2">
      <c r="B55" s="60" t="s">
        <v>17</v>
      </c>
      <c r="C55" s="61"/>
      <c r="D55" s="11" t="s">
        <v>47</v>
      </c>
      <c r="F55" s="29">
        <v>21</v>
      </c>
      <c r="G55" s="30" t="str">
        <f t="shared" si="0"/>
        <v>PENDIENTE</v>
      </c>
    </row>
    <row r="56" spans="2:7" ht="18" thickBot="1" x14ac:dyDescent="0.25">
      <c r="B56" s="103" t="s">
        <v>5</v>
      </c>
      <c r="C56" s="104"/>
      <c r="D56" s="20" t="s">
        <v>47</v>
      </c>
      <c r="F56" s="31">
        <v>22</v>
      </c>
      <c r="G56" s="32" t="str">
        <f t="shared" si="0"/>
        <v>PENDIENTE</v>
      </c>
    </row>
    <row r="57" spans="2:7" ht="18" thickBot="1" x14ac:dyDescent="0.25">
      <c r="B57" s="12" t="s">
        <v>48</v>
      </c>
      <c r="C57" s="19"/>
      <c r="D57" s="13">
        <f>+SUM(D35:D56)/253</f>
        <v>0</v>
      </c>
    </row>
    <row r="59" spans="2:7" ht="36.5" customHeight="1" x14ac:dyDescent="0.2">
      <c r="B59" s="57" t="s">
        <v>60</v>
      </c>
      <c r="C59" s="57"/>
      <c r="D59" s="57"/>
    </row>
    <row r="60" spans="2:7" ht="17" thickBot="1" x14ac:dyDescent="0.25">
      <c r="B60" s="5"/>
      <c r="C60" s="5"/>
      <c r="D60" s="5"/>
    </row>
    <row r="61" spans="2:7" ht="18" thickBot="1" x14ac:dyDescent="0.25">
      <c r="B61" s="58" t="s">
        <v>55</v>
      </c>
      <c r="C61" s="59"/>
      <c r="D61" s="9" t="s">
        <v>50</v>
      </c>
      <c r="F61" s="114" t="s">
        <v>68</v>
      </c>
      <c r="G61" s="115"/>
    </row>
    <row r="62" spans="2:7" ht="17" x14ac:dyDescent="0.2">
      <c r="B62" s="99" t="s">
        <v>91</v>
      </c>
      <c r="C62" s="100"/>
      <c r="D62" s="18" t="s">
        <v>47</v>
      </c>
      <c r="F62" s="22">
        <v>1</v>
      </c>
      <c r="G62" s="28" t="str">
        <f>+IF(_xlfn.XLOOKUP(F62,$D$62:$D$79,$D$62:$D$79,"PENDIENTE")=F62,"OK","PENDIENTE")</f>
        <v>PENDIENTE</v>
      </c>
    </row>
    <row r="63" spans="2:7" ht="17" x14ac:dyDescent="0.2">
      <c r="B63" s="60" t="s">
        <v>92</v>
      </c>
      <c r="C63" s="61"/>
      <c r="D63" s="11" t="s">
        <v>47</v>
      </c>
      <c r="F63" s="29">
        <v>2</v>
      </c>
      <c r="G63" s="30" t="str">
        <f t="shared" ref="G63:G79" si="1">+IF(_xlfn.XLOOKUP(F63,$D$62:$D$79,$D$62:$D$79,"PENDIENTE")=F63,"OK","PENDIENTE")</f>
        <v>PENDIENTE</v>
      </c>
    </row>
    <row r="64" spans="2:7" ht="17" x14ac:dyDescent="0.2">
      <c r="B64" s="60" t="s">
        <v>93</v>
      </c>
      <c r="C64" s="61"/>
      <c r="D64" s="11" t="s">
        <v>47</v>
      </c>
      <c r="F64" s="29">
        <v>3</v>
      </c>
      <c r="G64" s="30" t="str">
        <f t="shared" si="1"/>
        <v>PENDIENTE</v>
      </c>
    </row>
    <row r="65" spans="2:7" ht="17" x14ac:dyDescent="0.2">
      <c r="B65" s="60" t="s">
        <v>7</v>
      </c>
      <c r="C65" s="61"/>
      <c r="D65" s="11" t="s">
        <v>47</v>
      </c>
      <c r="F65" s="29">
        <v>4</v>
      </c>
      <c r="G65" s="30" t="str">
        <f t="shared" si="1"/>
        <v>PENDIENTE</v>
      </c>
    </row>
    <row r="66" spans="2:7" ht="17" x14ac:dyDescent="0.2">
      <c r="B66" s="60" t="s">
        <v>94</v>
      </c>
      <c r="C66" s="61"/>
      <c r="D66" s="11" t="s">
        <v>47</v>
      </c>
      <c r="F66" s="29">
        <v>5</v>
      </c>
      <c r="G66" s="30" t="str">
        <f t="shared" si="1"/>
        <v>PENDIENTE</v>
      </c>
    </row>
    <row r="67" spans="2:7" ht="17" x14ac:dyDescent="0.2">
      <c r="B67" s="60" t="s">
        <v>95</v>
      </c>
      <c r="C67" s="61"/>
      <c r="D67" s="11" t="s">
        <v>47</v>
      </c>
      <c r="F67" s="29">
        <v>6</v>
      </c>
      <c r="G67" s="30" t="str">
        <f t="shared" si="1"/>
        <v>PENDIENTE</v>
      </c>
    </row>
    <row r="68" spans="2:7" ht="17" x14ac:dyDescent="0.2">
      <c r="B68" s="60" t="s">
        <v>96</v>
      </c>
      <c r="C68" s="61"/>
      <c r="D68" s="11" t="s">
        <v>47</v>
      </c>
      <c r="F68" s="29">
        <v>7</v>
      </c>
      <c r="G68" s="30" t="str">
        <f t="shared" si="1"/>
        <v>PENDIENTE</v>
      </c>
    </row>
    <row r="69" spans="2:7" ht="17" x14ac:dyDescent="0.2">
      <c r="B69" s="60" t="s">
        <v>97</v>
      </c>
      <c r="C69" s="61"/>
      <c r="D69" s="11" t="s">
        <v>47</v>
      </c>
      <c r="F69" s="29">
        <v>8</v>
      </c>
      <c r="G69" s="30" t="str">
        <f t="shared" si="1"/>
        <v>PENDIENTE</v>
      </c>
    </row>
    <row r="70" spans="2:7" ht="17" x14ac:dyDescent="0.2">
      <c r="B70" s="60" t="s">
        <v>98</v>
      </c>
      <c r="C70" s="61"/>
      <c r="D70" s="11" t="s">
        <v>47</v>
      </c>
      <c r="F70" s="29">
        <v>9</v>
      </c>
      <c r="G70" s="30" t="str">
        <f t="shared" si="1"/>
        <v>PENDIENTE</v>
      </c>
    </row>
    <row r="71" spans="2:7" ht="17" x14ac:dyDescent="0.2">
      <c r="B71" s="60" t="s">
        <v>99</v>
      </c>
      <c r="C71" s="61"/>
      <c r="D71" s="11" t="s">
        <v>47</v>
      </c>
      <c r="F71" s="29">
        <v>10</v>
      </c>
      <c r="G71" s="30" t="str">
        <f t="shared" si="1"/>
        <v>PENDIENTE</v>
      </c>
    </row>
    <row r="72" spans="2:7" ht="17" x14ac:dyDescent="0.2">
      <c r="B72" s="60" t="s">
        <v>100</v>
      </c>
      <c r="C72" s="61"/>
      <c r="D72" s="11" t="s">
        <v>47</v>
      </c>
      <c r="F72" s="29">
        <v>11</v>
      </c>
      <c r="G72" s="30" t="str">
        <f t="shared" si="1"/>
        <v>PENDIENTE</v>
      </c>
    </row>
    <row r="73" spans="2:7" ht="17" x14ac:dyDescent="0.2">
      <c r="B73" s="60" t="s">
        <v>101</v>
      </c>
      <c r="C73" s="61"/>
      <c r="D73" s="11" t="s">
        <v>47</v>
      </c>
      <c r="F73" s="29">
        <v>12</v>
      </c>
      <c r="G73" s="30" t="str">
        <f t="shared" si="1"/>
        <v>PENDIENTE</v>
      </c>
    </row>
    <row r="74" spans="2:7" ht="17" x14ac:dyDescent="0.2">
      <c r="B74" s="60" t="s">
        <v>18</v>
      </c>
      <c r="C74" s="61"/>
      <c r="D74" s="11" t="s">
        <v>47</v>
      </c>
      <c r="F74" s="29">
        <v>13</v>
      </c>
      <c r="G74" s="30" t="str">
        <f t="shared" si="1"/>
        <v>PENDIENTE</v>
      </c>
    </row>
    <row r="75" spans="2:7" ht="17" x14ac:dyDescent="0.2">
      <c r="B75" s="60" t="s">
        <v>102</v>
      </c>
      <c r="C75" s="61"/>
      <c r="D75" s="11" t="s">
        <v>47</v>
      </c>
      <c r="F75" s="29">
        <v>14</v>
      </c>
      <c r="G75" s="30" t="str">
        <f t="shared" si="1"/>
        <v>PENDIENTE</v>
      </c>
    </row>
    <row r="76" spans="2:7" ht="17" x14ac:dyDescent="0.2">
      <c r="B76" s="60" t="s">
        <v>19</v>
      </c>
      <c r="C76" s="61"/>
      <c r="D76" s="11" t="s">
        <v>47</v>
      </c>
      <c r="F76" s="29">
        <v>15</v>
      </c>
      <c r="G76" s="30" t="str">
        <f t="shared" si="1"/>
        <v>PENDIENTE</v>
      </c>
    </row>
    <row r="77" spans="2:7" ht="17" x14ac:dyDescent="0.2">
      <c r="B77" s="60" t="s">
        <v>20</v>
      </c>
      <c r="C77" s="61"/>
      <c r="D77" s="11" t="s">
        <v>47</v>
      </c>
      <c r="F77" s="29">
        <v>16</v>
      </c>
      <c r="G77" s="30" t="str">
        <f t="shared" si="1"/>
        <v>PENDIENTE</v>
      </c>
    </row>
    <row r="78" spans="2:7" ht="17" x14ac:dyDescent="0.2">
      <c r="B78" s="60" t="s">
        <v>103</v>
      </c>
      <c r="C78" s="61"/>
      <c r="D78" s="11" t="s">
        <v>47</v>
      </c>
      <c r="F78" s="29">
        <v>17</v>
      </c>
      <c r="G78" s="30" t="str">
        <f t="shared" si="1"/>
        <v>PENDIENTE</v>
      </c>
    </row>
    <row r="79" spans="2:7" ht="18" thickBot="1" x14ac:dyDescent="0.25">
      <c r="B79" s="103" t="s">
        <v>104</v>
      </c>
      <c r="C79" s="104"/>
      <c r="D79" s="20" t="s">
        <v>47</v>
      </c>
      <c r="F79" s="31">
        <v>18</v>
      </c>
      <c r="G79" s="32" t="str">
        <f t="shared" si="1"/>
        <v>PENDIENTE</v>
      </c>
    </row>
    <row r="80" spans="2:7" ht="18" thickBot="1" x14ac:dyDescent="0.25">
      <c r="B80" s="12" t="s">
        <v>48</v>
      </c>
      <c r="C80" s="19"/>
      <c r="D80" s="13">
        <f>+SUM(D62:D79)/171</f>
        <v>0</v>
      </c>
    </row>
    <row r="82" spans="2:7" ht="34.25" customHeight="1" x14ac:dyDescent="0.2">
      <c r="B82" s="57" t="s">
        <v>63</v>
      </c>
      <c r="C82" s="57"/>
      <c r="D82" s="57"/>
    </row>
    <row r="83" spans="2:7" ht="17" thickBot="1" x14ac:dyDescent="0.25">
      <c r="B83" s="5"/>
      <c r="C83" s="5"/>
      <c r="D83" s="5"/>
    </row>
    <row r="84" spans="2:7" ht="18" thickBot="1" x14ac:dyDescent="0.25">
      <c r="B84" s="58" t="s">
        <v>56</v>
      </c>
      <c r="C84" s="59"/>
      <c r="D84" s="9" t="s">
        <v>50</v>
      </c>
      <c r="F84" s="114" t="s">
        <v>68</v>
      </c>
      <c r="G84" s="115"/>
    </row>
    <row r="85" spans="2:7" ht="17" x14ac:dyDescent="0.2">
      <c r="B85" s="108" t="s">
        <v>105</v>
      </c>
      <c r="C85" s="109"/>
      <c r="D85" s="18" t="s">
        <v>47</v>
      </c>
      <c r="F85" s="22">
        <v>1</v>
      </c>
      <c r="G85" s="28" t="str">
        <f>+IF(_xlfn.XLOOKUP(F85,$D$85:$D$93,$D$85:$D$93,"PENDIENTE")=F85,"OK","PENDIENTE")</f>
        <v>PENDIENTE</v>
      </c>
    </row>
    <row r="86" spans="2:7" ht="39" customHeight="1" x14ac:dyDescent="0.2">
      <c r="B86" s="105" t="s">
        <v>106</v>
      </c>
      <c r="C86" s="57"/>
      <c r="D86" s="11" t="s">
        <v>47</v>
      </c>
      <c r="F86" s="33">
        <v>2</v>
      </c>
      <c r="G86" s="34" t="str">
        <f t="shared" ref="G86:G93" si="2">+IF(_xlfn.XLOOKUP(F86,$D$85:$D$93,$D$85:$D$93,"PENDIENTE")=F86,"OK","PENDIENTE")</f>
        <v>PENDIENTE</v>
      </c>
    </row>
    <row r="87" spans="2:7" ht="17" x14ac:dyDescent="0.2">
      <c r="B87" s="106" t="s">
        <v>10</v>
      </c>
      <c r="C87" s="107"/>
      <c r="D87" s="11" t="s">
        <v>47</v>
      </c>
      <c r="F87" s="29">
        <v>3</v>
      </c>
      <c r="G87" s="30" t="str">
        <f t="shared" si="2"/>
        <v>PENDIENTE</v>
      </c>
    </row>
    <row r="88" spans="2:7" ht="17" x14ac:dyDescent="0.2">
      <c r="B88" s="106" t="s">
        <v>107</v>
      </c>
      <c r="C88" s="107"/>
      <c r="D88" s="11" t="s">
        <v>47</v>
      </c>
      <c r="F88" s="29">
        <v>4</v>
      </c>
      <c r="G88" s="30" t="str">
        <f t="shared" si="2"/>
        <v>PENDIENTE</v>
      </c>
    </row>
    <row r="89" spans="2:7" ht="17" x14ac:dyDescent="0.2">
      <c r="B89" s="106" t="s">
        <v>108</v>
      </c>
      <c r="C89" s="107"/>
      <c r="D89" s="11" t="s">
        <v>47</v>
      </c>
      <c r="F89" s="29">
        <v>5</v>
      </c>
      <c r="G89" s="30" t="str">
        <f t="shared" si="2"/>
        <v>PENDIENTE</v>
      </c>
    </row>
    <row r="90" spans="2:7" ht="17" x14ac:dyDescent="0.2">
      <c r="B90" s="106" t="s">
        <v>11</v>
      </c>
      <c r="C90" s="107"/>
      <c r="D90" s="11" t="s">
        <v>47</v>
      </c>
      <c r="F90" s="29">
        <v>6</v>
      </c>
      <c r="G90" s="30" t="str">
        <f t="shared" si="2"/>
        <v>PENDIENTE</v>
      </c>
    </row>
    <row r="91" spans="2:7" ht="17" x14ac:dyDescent="0.2">
      <c r="B91" s="106" t="s">
        <v>109</v>
      </c>
      <c r="C91" s="107"/>
      <c r="D91" s="11" t="s">
        <v>47</v>
      </c>
      <c r="F91" s="29">
        <v>7</v>
      </c>
      <c r="G91" s="30" t="str">
        <f t="shared" si="2"/>
        <v>PENDIENTE</v>
      </c>
    </row>
    <row r="92" spans="2:7" ht="17" x14ac:dyDescent="0.2">
      <c r="B92" s="106" t="s">
        <v>12</v>
      </c>
      <c r="C92" s="107"/>
      <c r="D92" s="11" t="s">
        <v>47</v>
      </c>
      <c r="F92" s="29">
        <v>8</v>
      </c>
      <c r="G92" s="30" t="str">
        <f t="shared" si="2"/>
        <v>PENDIENTE</v>
      </c>
    </row>
    <row r="93" spans="2:7" ht="18" thickBot="1" x14ac:dyDescent="0.25">
      <c r="B93" s="110" t="s">
        <v>13</v>
      </c>
      <c r="C93" s="111"/>
      <c r="D93" s="20" t="s">
        <v>47</v>
      </c>
      <c r="F93" s="31">
        <v>9</v>
      </c>
      <c r="G93" s="32" t="str">
        <f t="shared" si="2"/>
        <v>PENDIENTE</v>
      </c>
    </row>
    <row r="94" spans="2:7" ht="18" thickBot="1" x14ac:dyDescent="0.25">
      <c r="B94" s="12" t="s">
        <v>48</v>
      </c>
      <c r="C94" s="19"/>
      <c r="D94" s="13">
        <f>+SUM(D85:D93)/45</f>
        <v>0</v>
      </c>
    </row>
    <row r="96" spans="2:7" ht="34.25" customHeight="1" x14ac:dyDescent="0.2">
      <c r="B96" s="57" t="s">
        <v>132</v>
      </c>
      <c r="C96" s="57"/>
      <c r="D96" s="57"/>
    </row>
    <row r="97" spans="2:7" ht="17" thickBot="1" x14ac:dyDescent="0.25">
      <c r="B97" s="5"/>
      <c r="C97" s="5"/>
      <c r="D97" s="5"/>
    </row>
    <row r="98" spans="2:7" ht="18" thickBot="1" x14ac:dyDescent="0.25">
      <c r="B98" s="58" t="s">
        <v>130</v>
      </c>
      <c r="C98" s="59"/>
      <c r="D98" s="9" t="s">
        <v>50</v>
      </c>
      <c r="F98" s="114" t="s">
        <v>68</v>
      </c>
      <c r="G98" s="115"/>
    </row>
    <row r="99" spans="2:7" ht="17" x14ac:dyDescent="0.2">
      <c r="B99" s="99" t="s">
        <v>110</v>
      </c>
      <c r="C99" s="100"/>
      <c r="D99" s="18" t="s">
        <v>47</v>
      </c>
      <c r="F99" s="22">
        <v>1</v>
      </c>
      <c r="G99" s="28" t="str">
        <f>+IF(_xlfn.XLOOKUP(F99,$D$99:$D$106,$D$99:$D$106,"PENDIENTE")=F99,"OK","PENDIENTE")</f>
        <v>PENDIENTE</v>
      </c>
    </row>
    <row r="100" spans="2:7" ht="17" x14ac:dyDescent="0.2">
      <c r="B100" s="60" t="s">
        <v>111</v>
      </c>
      <c r="C100" s="61"/>
      <c r="D100" s="11" t="s">
        <v>47</v>
      </c>
      <c r="F100" s="33">
        <v>2</v>
      </c>
      <c r="G100" s="30" t="str">
        <f t="shared" ref="G100:G106" si="3">+IF(_xlfn.XLOOKUP(F100,$D$99:$D$106,$D$99:$D$106,"PENDIENTE")=F100,"OK","PENDIENTE")</f>
        <v>PENDIENTE</v>
      </c>
    </row>
    <row r="101" spans="2:7" ht="17" x14ac:dyDescent="0.2">
      <c r="B101" s="60" t="s">
        <v>15</v>
      </c>
      <c r="C101" s="61"/>
      <c r="D101" s="11" t="s">
        <v>47</v>
      </c>
      <c r="F101" s="29">
        <v>3</v>
      </c>
      <c r="G101" s="30" t="str">
        <f t="shared" si="3"/>
        <v>PENDIENTE</v>
      </c>
    </row>
    <row r="102" spans="2:7" ht="17" x14ac:dyDescent="0.2">
      <c r="B102" s="60" t="s">
        <v>112</v>
      </c>
      <c r="C102" s="61"/>
      <c r="D102" s="11" t="s">
        <v>47</v>
      </c>
      <c r="F102" s="29">
        <v>4</v>
      </c>
      <c r="G102" s="30" t="str">
        <f t="shared" si="3"/>
        <v>PENDIENTE</v>
      </c>
    </row>
    <row r="103" spans="2:7" ht="17" x14ac:dyDescent="0.2">
      <c r="B103" s="60" t="s">
        <v>113</v>
      </c>
      <c r="C103" s="61"/>
      <c r="D103" s="11" t="s">
        <v>47</v>
      </c>
      <c r="F103" s="29">
        <v>5</v>
      </c>
      <c r="G103" s="30" t="str">
        <f t="shared" si="3"/>
        <v>PENDIENTE</v>
      </c>
    </row>
    <row r="104" spans="2:7" ht="17" x14ac:dyDescent="0.2">
      <c r="B104" s="60" t="s">
        <v>114</v>
      </c>
      <c r="C104" s="61"/>
      <c r="D104" s="11" t="s">
        <v>47</v>
      </c>
      <c r="F104" s="29">
        <v>6</v>
      </c>
      <c r="G104" s="30" t="str">
        <f t="shared" si="3"/>
        <v>PENDIENTE</v>
      </c>
    </row>
    <row r="105" spans="2:7" ht="17" x14ac:dyDescent="0.2">
      <c r="B105" s="60" t="s">
        <v>23</v>
      </c>
      <c r="C105" s="61"/>
      <c r="D105" s="11" t="s">
        <v>47</v>
      </c>
      <c r="F105" s="29">
        <v>7</v>
      </c>
      <c r="G105" s="30" t="str">
        <f t="shared" si="3"/>
        <v>PENDIENTE</v>
      </c>
    </row>
    <row r="106" spans="2:7" ht="18" thickBot="1" x14ac:dyDescent="0.25">
      <c r="B106" s="103" t="s">
        <v>115</v>
      </c>
      <c r="C106" s="104"/>
      <c r="D106" s="20" t="s">
        <v>47</v>
      </c>
      <c r="F106" s="31">
        <v>8</v>
      </c>
      <c r="G106" s="32" t="str">
        <f t="shared" si="3"/>
        <v>PENDIENTE</v>
      </c>
    </row>
    <row r="107" spans="2:7" ht="18" thickBot="1" x14ac:dyDescent="0.25">
      <c r="B107" s="12" t="s">
        <v>48</v>
      </c>
      <c r="C107" s="19"/>
      <c r="D107" s="13">
        <f>+SUM(D99:D106)/36</f>
        <v>0</v>
      </c>
    </row>
    <row r="109" spans="2:7" ht="34.25" customHeight="1" x14ac:dyDescent="0.2">
      <c r="B109" s="57" t="s">
        <v>67</v>
      </c>
      <c r="C109" s="57"/>
      <c r="D109" s="57"/>
    </row>
    <row r="110" spans="2:7" ht="17" thickBot="1" x14ac:dyDescent="0.25">
      <c r="B110" s="5"/>
      <c r="C110" s="5"/>
      <c r="D110" s="5"/>
    </row>
    <row r="111" spans="2:7" ht="18" thickBot="1" x14ac:dyDescent="0.25">
      <c r="B111" s="58" t="s">
        <v>65</v>
      </c>
      <c r="C111" s="59"/>
      <c r="D111" s="9" t="s">
        <v>50</v>
      </c>
      <c r="F111" s="114" t="s">
        <v>68</v>
      </c>
      <c r="G111" s="115"/>
    </row>
    <row r="112" spans="2:7" ht="17" x14ac:dyDescent="0.2">
      <c r="B112" s="99" t="s">
        <v>116</v>
      </c>
      <c r="C112" s="100"/>
      <c r="D112" s="18" t="s">
        <v>47</v>
      </c>
      <c r="F112" s="22">
        <v>1</v>
      </c>
      <c r="G112" s="28" t="str">
        <f>+IF(_xlfn.XLOOKUP(F112,$D$112:$D$125,$D$112:$D$125,"PENDIENTE")=F112,"OK","PENDIENTE")</f>
        <v>PENDIENTE</v>
      </c>
    </row>
    <row r="113" spans="2:7" ht="17" x14ac:dyDescent="0.2">
      <c r="B113" s="60" t="s">
        <v>117</v>
      </c>
      <c r="C113" s="61"/>
      <c r="D113" s="11" t="s">
        <v>47</v>
      </c>
      <c r="F113" s="33">
        <v>2</v>
      </c>
      <c r="G113" s="30" t="str">
        <f t="shared" ref="G113:G125" si="4">+IF(_xlfn.XLOOKUP(F113,$D$112:$D$125,$D$112:$D$125,"PENDIENTE")=F113,"OK","PENDIENTE")</f>
        <v>PENDIENTE</v>
      </c>
    </row>
    <row r="114" spans="2:7" ht="17" x14ac:dyDescent="0.2">
      <c r="B114" s="60" t="s">
        <v>25</v>
      </c>
      <c r="C114" s="61"/>
      <c r="D114" s="11" t="s">
        <v>47</v>
      </c>
      <c r="F114" s="29">
        <v>3</v>
      </c>
      <c r="G114" s="30" t="str">
        <f t="shared" si="4"/>
        <v>PENDIENTE</v>
      </c>
    </row>
    <row r="115" spans="2:7" ht="17" x14ac:dyDescent="0.2">
      <c r="B115" s="60" t="s">
        <v>118</v>
      </c>
      <c r="C115" s="61"/>
      <c r="D115" s="11" t="s">
        <v>47</v>
      </c>
      <c r="F115" s="29">
        <v>4</v>
      </c>
      <c r="G115" s="30" t="str">
        <f t="shared" si="4"/>
        <v>PENDIENTE</v>
      </c>
    </row>
    <row r="116" spans="2:7" ht="17" x14ac:dyDescent="0.2">
      <c r="B116" s="60" t="s">
        <v>28</v>
      </c>
      <c r="C116" s="61"/>
      <c r="D116" s="11" t="s">
        <v>47</v>
      </c>
      <c r="F116" s="29">
        <v>5</v>
      </c>
      <c r="G116" s="30" t="str">
        <f t="shared" si="4"/>
        <v>PENDIENTE</v>
      </c>
    </row>
    <row r="117" spans="2:7" ht="17" x14ac:dyDescent="0.2">
      <c r="B117" s="60" t="s">
        <v>119</v>
      </c>
      <c r="C117" s="61"/>
      <c r="D117" s="11" t="s">
        <v>47</v>
      </c>
      <c r="F117" s="29">
        <v>6</v>
      </c>
      <c r="G117" s="30" t="str">
        <f t="shared" si="4"/>
        <v>PENDIENTE</v>
      </c>
    </row>
    <row r="118" spans="2:7" ht="17" x14ac:dyDescent="0.2">
      <c r="B118" s="60" t="s">
        <v>120</v>
      </c>
      <c r="C118" s="61"/>
      <c r="D118" s="11" t="s">
        <v>47</v>
      </c>
      <c r="F118" s="29">
        <v>7</v>
      </c>
      <c r="G118" s="30" t="str">
        <f t="shared" si="4"/>
        <v>PENDIENTE</v>
      </c>
    </row>
    <row r="119" spans="2:7" ht="17" x14ac:dyDescent="0.2">
      <c r="B119" s="60" t="s">
        <v>121</v>
      </c>
      <c r="C119" s="61"/>
      <c r="D119" s="11" t="s">
        <v>47</v>
      </c>
      <c r="F119" s="29">
        <v>8</v>
      </c>
      <c r="G119" s="30" t="str">
        <f t="shared" si="4"/>
        <v>PENDIENTE</v>
      </c>
    </row>
    <row r="120" spans="2:7" ht="17" x14ac:dyDescent="0.2">
      <c r="B120" s="60" t="s">
        <v>122</v>
      </c>
      <c r="C120" s="61"/>
      <c r="D120" s="11" t="s">
        <v>47</v>
      </c>
      <c r="F120" s="29">
        <v>9</v>
      </c>
      <c r="G120" s="30" t="str">
        <f t="shared" si="4"/>
        <v>PENDIENTE</v>
      </c>
    </row>
    <row r="121" spans="2:7" ht="17" x14ac:dyDescent="0.2">
      <c r="B121" s="60" t="s">
        <v>26</v>
      </c>
      <c r="C121" s="61"/>
      <c r="D121" s="11" t="s">
        <v>47</v>
      </c>
      <c r="F121" s="29">
        <v>10</v>
      </c>
      <c r="G121" s="30" t="str">
        <f t="shared" si="4"/>
        <v>PENDIENTE</v>
      </c>
    </row>
    <row r="122" spans="2:7" ht="17" x14ac:dyDescent="0.2">
      <c r="B122" s="60" t="s">
        <v>27</v>
      </c>
      <c r="C122" s="61"/>
      <c r="D122" s="11" t="s">
        <v>47</v>
      </c>
      <c r="F122" s="29">
        <v>11</v>
      </c>
      <c r="G122" s="30" t="str">
        <f t="shared" si="4"/>
        <v>PENDIENTE</v>
      </c>
    </row>
    <row r="123" spans="2:7" ht="17" x14ac:dyDescent="0.2">
      <c r="B123" s="60" t="s">
        <v>37</v>
      </c>
      <c r="C123" s="61"/>
      <c r="D123" s="11" t="s">
        <v>47</v>
      </c>
      <c r="F123" s="29">
        <v>12</v>
      </c>
      <c r="G123" s="30" t="str">
        <f t="shared" si="4"/>
        <v>PENDIENTE</v>
      </c>
    </row>
    <row r="124" spans="2:7" ht="17" x14ac:dyDescent="0.2">
      <c r="B124" s="60" t="s">
        <v>123</v>
      </c>
      <c r="C124" s="61"/>
      <c r="D124" s="11" t="s">
        <v>47</v>
      </c>
      <c r="F124" s="29">
        <v>13</v>
      </c>
      <c r="G124" s="30" t="str">
        <f t="shared" si="4"/>
        <v>PENDIENTE</v>
      </c>
    </row>
    <row r="125" spans="2:7" ht="18" thickBot="1" x14ac:dyDescent="0.25">
      <c r="B125" s="103" t="s">
        <v>124</v>
      </c>
      <c r="C125" s="104"/>
      <c r="D125" s="20" t="s">
        <v>47</v>
      </c>
      <c r="F125" s="31">
        <v>14</v>
      </c>
      <c r="G125" s="32" t="str">
        <f t="shared" si="4"/>
        <v>PENDIENTE</v>
      </c>
    </row>
    <row r="126" spans="2:7" ht="18" thickBot="1" x14ac:dyDescent="0.25">
      <c r="B126" s="12" t="s">
        <v>48</v>
      </c>
      <c r="C126" s="19"/>
      <c r="D126" s="13">
        <f>+SUM(D112:D125)/105</f>
        <v>0</v>
      </c>
    </row>
    <row r="128" spans="2:7" ht="36.5" customHeight="1" x14ac:dyDescent="0.2">
      <c r="B128" s="57" t="s">
        <v>70</v>
      </c>
      <c r="C128" s="57"/>
      <c r="D128" s="57"/>
    </row>
    <row r="129" spans="2:12" ht="17" thickBot="1" x14ac:dyDescent="0.25"/>
    <row r="130" spans="2:12" ht="18" thickBot="1" x14ac:dyDescent="0.25">
      <c r="B130" s="58" t="s">
        <v>69</v>
      </c>
      <c r="C130" s="59"/>
      <c r="D130" s="9" t="s">
        <v>50</v>
      </c>
      <c r="F130" s="114" t="s">
        <v>68</v>
      </c>
      <c r="G130" s="115"/>
    </row>
    <row r="131" spans="2:12" ht="17" x14ac:dyDescent="0.2">
      <c r="B131" s="99" t="s">
        <v>29</v>
      </c>
      <c r="C131" s="100"/>
      <c r="D131" s="18" t="s">
        <v>47</v>
      </c>
      <c r="F131" s="22">
        <v>1</v>
      </c>
      <c r="G131" s="28" t="str">
        <f>+IF(_xlfn.XLOOKUP(F131,$D$131:$D$140,$D$131:$D$140,"PENDIENTE")=F131,"OK","PENDIENTE")</f>
        <v>PENDIENTE</v>
      </c>
    </row>
    <row r="132" spans="2:12" ht="17" x14ac:dyDescent="0.2">
      <c r="B132" s="60" t="s">
        <v>38</v>
      </c>
      <c r="C132" s="61"/>
      <c r="D132" s="11" t="s">
        <v>47</v>
      </c>
      <c r="F132" s="33">
        <v>2</v>
      </c>
      <c r="G132" s="30" t="str">
        <f t="shared" ref="G132:G140" si="5">+IF(_xlfn.XLOOKUP(F132,$D$131:$D$140,$D$131:$D$140,"PENDIENTE")=F132,"OK","PENDIENTE")</f>
        <v>PENDIENTE</v>
      </c>
    </row>
    <row r="133" spans="2:12" ht="17" x14ac:dyDescent="0.2">
      <c r="B133" s="60" t="s">
        <v>125</v>
      </c>
      <c r="C133" s="61"/>
      <c r="D133" s="11" t="s">
        <v>47</v>
      </c>
      <c r="F133" s="29">
        <v>3</v>
      </c>
      <c r="G133" s="30" t="str">
        <f t="shared" si="5"/>
        <v>PENDIENTE</v>
      </c>
    </row>
    <row r="134" spans="2:12" ht="17" x14ac:dyDescent="0.2">
      <c r="B134" s="60" t="s">
        <v>30</v>
      </c>
      <c r="C134" s="61"/>
      <c r="D134" s="11" t="s">
        <v>47</v>
      </c>
      <c r="F134" s="29">
        <v>4</v>
      </c>
      <c r="G134" s="30" t="str">
        <f t="shared" si="5"/>
        <v>PENDIENTE</v>
      </c>
    </row>
    <row r="135" spans="2:12" ht="17" x14ac:dyDescent="0.2">
      <c r="B135" s="60" t="s">
        <v>31</v>
      </c>
      <c r="C135" s="61"/>
      <c r="D135" s="11" t="s">
        <v>47</v>
      </c>
      <c r="F135" s="29">
        <v>5</v>
      </c>
      <c r="G135" s="30" t="str">
        <f t="shared" si="5"/>
        <v>PENDIENTE</v>
      </c>
    </row>
    <row r="136" spans="2:12" ht="17" x14ac:dyDescent="0.2">
      <c r="B136" s="60" t="s">
        <v>32</v>
      </c>
      <c r="C136" s="61"/>
      <c r="D136" s="11" t="s">
        <v>47</v>
      </c>
      <c r="F136" s="29">
        <v>6</v>
      </c>
      <c r="G136" s="30" t="str">
        <f t="shared" si="5"/>
        <v>PENDIENTE</v>
      </c>
    </row>
    <row r="137" spans="2:12" ht="17" x14ac:dyDescent="0.2">
      <c r="B137" s="60" t="s">
        <v>126</v>
      </c>
      <c r="C137" s="61"/>
      <c r="D137" s="11" t="s">
        <v>47</v>
      </c>
      <c r="F137" s="29">
        <v>7</v>
      </c>
      <c r="G137" s="30" t="str">
        <f t="shared" si="5"/>
        <v>PENDIENTE</v>
      </c>
    </row>
    <row r="138" spans="2:12" ht="17" x14ac:dyDescent="0.2">
      <c r="B138" s="60" t="s">
        <v>127</v>
      </c>
      <c r="C138" s="61"/>
      <c r="D138" s="11" t="s">
        <v>47</v>
      </c>
      <c r="F138" s="29">
        <v>8</v>
      </c>
      <c r="G138" s="30" t="str">
        <f t="shared" si="5"/>
        <v>PENDIENTE</v>
      </c>
    </row>
    <row r="139" spans="2:12" ht="17" x14ac:dyDescent="0.2">
      <c r="B139" s="60" t="s">
        <v>128</v>
      </c>
      <c r="C139" s="61"/>
      <c r="D139" s="11" t="s">
        <v>47</v>
      </c>
      <c r="F139" s="29">
        <v>9</v>
      </c>
      <c r="G139" s="30" t="str">
        <f t="shared" si="5"/>
        <v>PENDIENTE</v>
      </c>
    </row>
    <row r="140" spans="2:12" ht="18" thickBot="1" x14ac:dyDescent="0.25">
      <c r="B140" s="103" t="s">
        <v>129</v>
      </c>
      <c r="C140" s="104"/>
      <c r="D140" s="20" t="s">
        <v>47</v>
      </c>
      <c r="F140" s="31">
        <v>10</v>
      </c>
      <c r="G140" s="32" t="str">
        <f t="shared" si="5"/>
        <v>PENDIENTE</v>
      </c>
    </row>
    <row r="141" spans="2:12" ht="18" thickBot="1" x14ac:dyDescent="0.25">
      <c r="B141" s="12" t="s">
        <v>48</v>
      </c>
      <c r="C141" s="19"/>
      <c r="D141" s="13">
        <f>+SUM(D131:D140)/55</f>
        <v>0</v>
      </c>
    </row>
    <row r="142" spans="2:12" ht="17" thickBot="1" x14ac:dyDescent="0.25"/>
    <row r="143" spans="2:12" ht="17" thickBot="1" x14ac:dyDescent="0.25">
      <c r="B143" s="127" t="s">
        <v>3</v>
      </c>
      <c r="C143" s="128"/>
      <c r="D143" s="128"/>
      <c r="E143" s="128"/>
      <c r="F143" s="128"/>
      <c r="G143" s="128"/>
      <c r="H143" s="128"/>
      <c r="I143" s="128"/>
      <c r="J143" s="128"/>
      <c r="K143" s="128"/>
      <c r="L143" s="129"/>
    </row>
    <row r="144" spans="2:12" ht="16.75" customHeight="1" x14ac:dyDescent="0.2">
      <c r="B144" s="85" t="s">
        <v>44</v>
      </c>
      <c r="C144" s="86"/>
      <c r="D144" s="89" t="s">
        <v>39</v>
      </c>
      <c r="E144" s="118" t="s">
        <v>0</v>
      </c>
      <c r="F144" s="119"/>
      <c r="G144" s="119"/>
      <c r="H144" s="119"/>
      <c r="I144" s="119"/>
      <c r="J144" s="120"/>
      <c r="K144" s="91" t="s">
        <v>40</v>
      </c>
      <c r="L144" s="68" t="s">
        <v>41</v>
      </c>
    </row>
    <row r="145" spans="2:12" ht="17" thickBot="1" x14ac:dyDescent="0.25">
      <c r="B145" s="87"/>
      <c r="C145" s="88"/>
      <c r="D145" s="90"/>
      <c r="E145" s="121"/>
      <c r="F145" s="122"/>
      <c r="G145" s="122"/>
      <c r="H145" s="122"/>
      <c r="I145" s="122"/>
      <c r="J145" s="123"/>
      <c r="K145" s="92"/>
      <c r="L145" s="69"/>
    </row>
    <row r="146" spans="2:12" x14ac:dyDescent="0.2">
      <c r="B146" s="70" t="s">
        <v>181</v>
      </c>
      <c r="C146" s="73" t="s">
        <v>1</v>
      </c>
      <c r="D146" s="62" t="e">
        <f>+C21/15</f>
        <v>#VALUE!</v>
      </c>
      <c r="E146" s="124" t="s">
        <v>74</v>
      </c>
      <c r="F146" s="125"/>
      <c r="G146" s="125"/>
      <c r="H146" s="125"/>
      <c r="I146" s="125"/>
      <c r="J146" s="126"/>
      <c r="K146" s="35" t="e">
        <f>+D35/253</f>
        <v>#VALUE!</v>
      </c>
      <c r="L146" s="23" t="e">
        <f t="shared" ref="L146:L167" si="6">+K146*$D$146</f>
        <v>#VALUE!</v>
      </c>
    </row>
    <row r="147" spans="2:12" x14ac:dyDescent="0.2">
      <c r="B147" s="71"/>
      <c r="C147" s="74"/>
      <c r="D147" s="63"/>
      <c r="E147" s="93" t="s">
        <v>75</v>
      </c>
      <c r="F147" s="94"/>
      <c r="G147" s="94"/>
      <c r="H147" s="94"/>
      <c r="I147" s="94"/>
      <c r="J147" s="95"/>
      <c r="K147" s="36" t="e">
        <f t="shared" ref="K147:K167" si="7">+D36/253</f>
        <v>#VALUE!</v>
      </c>
      <c r="L147" s="24" t="e">
        <f t="shared" si="6"/>
        <v>#VALUE!</v>
      </c>
    </row>
    <row r="148" spans="2:12" x14ac:dyDescent="0.2">
      <c r="B148" s="71"/>
      <c r="C148" s="74"/>
      <c r="D148" s="63"/>
      <c r="E148" s="93" t="s">
        <v>76</v>
      </c>
      <c r="F148" s="94"/>
      <c r="G148" s="94"/>
      <c r="H148" s="94"/>
      <c r="I148" s="94"/>
      <c r="J148" s="95"/>
      <c r="K148" s="36" t="e">
        <f t="shared" si="7"/>
        <v>#VALUE!</v>
      </c>
      <c r="L148" s="24" t="e">
        <f t="shared" si="6"/>
        <v>#VALUE!</v>
      </c>
    </row>
    <row r="149" spans="2:12" x14ac:dyDescent="0.2">
      <c r="B149" s="71"/>
      <c r="C149" s="74"/>
      <c r="D149" s="63"/>
      <c r="E149" s="93" t="s">
        <v>77</v>
      </c>
      <c r="F149" s="94"/>
      <c r="G149" s="94"/>
      <c r="H149" s="94"/>
      <c r="I149" s="94"/>
      <c r="J149" s="95"/>
      <c r="K149" s="36" t="e">
        <f t="shared" si="7"/>
        <v>#VALUE!</v>
      </c>
      <c r="L149" s="24" t="e">
        <f t="shared" si="6"/>
        <v>#VALUE!</v>
      </c>
    </row>
    <row r="150" spans="2:12" x14ac:dyDescent="0.2">
      <c r="B150" s="71"/>
      <c r="C150" s="74"/>
      <c r="D150" s="63"/>
      <c r="E150" s="93" t="s">
        <v>78</v>
      </c>
      <c r="F150" s="94"/>
      <c r="G150" s="94"/>
      <c r="H150" s="94"/>
      <c r="I150" s="94"/>
      <c r="J150" s="95"/>
      <c r="K150" s="36" t="e">
        <f t="shared" si="7"/>
        <v>#VALUE!</v>
      </c>
      <c r="L150" s="24" t="e">
        <f t="shared" si="6"/>
        <v>#VALUE!</v>
      </c>
    </row>
    <row r="151" spans="2:12" x14ac:dyDescent="0.2">
      <c r="B151" s="71"/>
      <c r="C151" s="74"/>
      <c r="D151" s="63"/>
      <c r="E151" s="93" t="s">
        <v>79</v>
      </c>
      <c r="F151" s="94"/>
      <c r="G151" s="94"/>
      <c r="H151" s="94"/>
      <c r="I151" s="94"/>
      <c r="J151" s="95"/>
      <c r="K151" s="36" t="e">
        <f t="shared" si="7"/>
        <v>#VALUE!</v>
      </c>
      <c r="L151" s="24" t="e">
        <f t="shared" si="6"/>
        <v>#VALUE!</v>
      </c>
    </row>
    <row r="152" spans="2:12" x14ac:dyDescent="0.2">
      <c r="B152" s="71"/>
      <c r="C152" s="74" t="s">
        <v>2</v>
      </c>
      <c r="D152" s="63"/>
      <c r="E152" s="93" t="s">
        <v>80</v>
      </c>
      <c r="F152" s="94"/>
      <c r="G152" s="94"/>
      <c r="H152" s="94"/>
      <c r="I152" s="94"/>
      <c r="J152" s="95"/>
      <c r="K152" s="36" t="e">
        <f t="shared" si="7"/>
        <v>#VALUE!</v>
      </c>
      <c r="L152" s="24" t="e">
        <f t="shared" si="6"/>
        <v>#VALUE!</v>
      </c>
    </row>
    <row r="153" spans="2:12" x14ac:dyDescent="0.2">
      <c r="B153" s="71"/>
      <c r="C153" s="74"/>
      <c r="D153" s="63"/>
      <c r="E153" s="93" t="s">
        <v>81</v>
      </c>
      <c r="F153" s="94"/>
      <c r="G153" s="94"/>
      <c r="H153" s="94"/>
      <c r="I153" s="94"/>
      <c r="J153" s="95"/>
      <c r="K153" s="36" t="e">
        <f t="shared" si="7"/>
        <v>#VALUE!</v>
      </c>
      <c r="L153" s="24" t="e">
        <f t="shared" si="6"/>
        <v>#VALUE!</v>
      </c>
    </row>
    <row r="154" spans="2:12" x14ac:dyDescent="0.2">
      <c r="B154" s="71"/>
      <c r="C154" s="74"/>
      <c r="D154" s="63"/>
      <c r="E154" s="93" t="s">
        <v>82</v>
      </c>
      <c r="F154" s="94"/>
      <c r="G154" s="94"/>
      <c r="H154" s="94"/>
      <c r="I154" s="94"/>
      <c r="J154" s="95"/>
      <c r="K154" s="36" t="e">
        <f t="shared" si="7"/>
        <v>#VALUE!</v>
      </c>
      <c r="L154" s="24" t="e">
        <f t="shared" si="6"/>
        <v>#VALUE!</v>
      </c>
    </row>
    <row r="155" spans="2:12" x14ac:dyDescent="0.2">
      <c r="B155" s="71"/>
      <c r="C155" s="74"/>
      <c r="D155" s="63"/>
      <c r="E155" s="93" t="s">
        <v>83</v>
      </c>
      <c r="F155" s="94"/>
      <c r="G155" s="94"/>
      <c r="H155" s="94"/>
      <c r="I155" s="94"/>
      <c r="J155" s="95"/>
      <c r="K155" s="36" t="e">
        <f t="shared" si="7"/>
        <v>#VALUE!</v>
      </c>
      <c r="L155" s="24" t="e">
        <f t="shared" si="6"/>
        <v>#VALUE!</v>
      </c>
    </row>
    <row r="156" spans="2:12" x14ac:dyDescent="0.2">
      <c r="B156" s="71"/>
      <c r="C156" s="116" t="s">
        <v>22</v>
      </c>
      <c r="D156" s="63"/>
      <c r="E156" s="93" t="s">
        <v>84</v>
      </c>
      <c r="F156" s="94"/>
      <c r="G156" s="94"/>
      <c r="H156" s="94"/>
      <c r="I156" s="94"/>
      <c r="J156" s="95"/>
      <c r="K156" s="36" t="e">
        <f t="shared" si="7"/>
        <v>#VALUE!</v>
      </c>
      <c r="L156" s="24" t="e">
        <f t="shared" si="6"/>
        <v>#VALUE!</v>
      </c>
    </row>
    <row r="157" spans="2:12" x14ac:dyDescent="0.2">
      <c r="B157" s="71"/>
      <c r="C157" s="117"/>
      <c r="D157" s="63"/>
      <c r="E157" s="93" t="s">
        <v>85</v>
      </c>
      <c r="F157" s="94"/>
      <c r="G157" s="94"/>
      <c r="H157" s="94"/>
      <c r="I157" s="94"/>
      <c r="J157" s="95"/>
      <c r="K157" s="36" t="e">
        <f t="shared" si="7"/>
        <v>#VALUE!</v>
      </c>
      <c r="L157" s="24" t="e">
        <f t="shared" si="6"/>
        <v>#VALUE!</v>
      </c>
    </row>
    <row r="158" spans="2:12" x14ac:dyDescent="0.2">
      <c r="B158" s="71"/>
      <c r="C158" s="117"/>
      <c r="D158" s="63"/>
      <c r="E158" s="93" t="s">
        <v>86</v>
      </c>
      <c r="F158" s="94"/>
      <c r="G158" s="94"/>
      <c r="H158" s="94"/>
      <c r="I158" s="94"/>
      <c r="J158" s="95"/>
      <c r="K158" s="36" t="e">
        <f t="shared" si="7"/>
        <v>#VALUE!</v>
      </c>
      <c r="L158" s="24" t="e">
        <f t="shared" si="6"/>
        <v>#VALUE!</v>
      </c>
    </row>
    <row r="159" spans="2:12" x14ac:dyDescent="0.2">
      <c r="B159" s="71"/>
      <c r="C159" s="117"/>
      <c r="D159" s="63"/>
      <c r="E159" s="93" t="s">
        <v>87</v>
      </c>
      <c r="F159" s="94"/>
      <c r="G159" s="94"/>
      <c r="H159" s="94"/>
      <c r="I159" s="94"/>
      <c r="J159" s="95"/>
      <c r="K159" s="36" t="e">
        <f t="shared" si="7"/>
        <v>#VALUE!</v>
      </c>
      <c r="L159" s="24" t="e">
        <f t="shared" si="6"/>
        <v>#VALUE!</v>
      </c>
    </row>
    <row r="160" spans="2:12" x14ac:dyDescent="0.2">
      <c r="B160" s="71"/>
      <c r="C160" s="117"/>
      <c r="D160" s="63"/>
      <c r="E160" s="93" t="s">
        <v>88</v>
      </c>
      <c r="F160" s="94"/>
      <c r="G160" s="94"/>
      <c r="H160" s="94"/>
      <c r="I160" s="94"/>
      <c r="J160" s="95"/>
      <c r="K160" s="36" t="e">
        <f t="shared" si="7"/>
        <v>#VALUE!</v>
      </c>
      <c r="L160" s="24" t="e">
        <f t="shared" si="6"/>
        <v>#VALUE!</v>
      </c>
    </row>
    <row r="161" spans="2:12" x14ac:dyDescent="0.2">
      <c r="B161" s="71"/>
      <c r="C161" s="117"/>
      <c r="D161" s="63"/>
      <c r="E161" s="93" t="s">
        <v>89</v>
      </c>
      <c r="F161" s="94"/>
      <c r="G161" s="94"/>
      <c r="H161" s="94"/>
      <c r="I161" s="94"/>
      <c r="J161" s="95"/>
      <c r="K161" s="36" t="e">
        <f t="shared" si="7"/>
        <v>#VALUE!</v>
      </c>
      <c r="L161" s="24" t="e">
        <f t="shared" si="6"/>
        <v>#VALUE!</v>
      </c>
    </row>
    <row r="162" spans="2:12" x14ac:dyDescent="0.2">
      <c r="B162" s="71"/>
      <c r="C162" s="79"/>
      <c r="D162" s="63"/>
      <c r="E162" s="93" t="s">
        <v>8</v>
      </c>
      <c r="F162" s="94"/>
      <c r="G162" s="94"/>
      <c r="H162" s="94"/>
      <c r="I162" s="94"/>
      <c r="J162" s="95"/>
      <c r="K162" s="36" t="e">
        <f t="shared" si="7"/>
        <v>#VALUE!</v>
      </c>
      <c r="L162" s="24" t="e">
        <f t="shared" si="6"/>
        <v>#VALUE!</v>
      </c>
    </row>
    <row r="163" spans="2:12" x14ac:dyDescent="0.2">
      <c r="B163" s="71"/>
      <c r="C163" s="74" t="s">
        <v>16</v>
      </c>
      <c r="D163" s="63"/>
      <c r="E163" s="93" t="s">
        <v>26</v>
      </c>
      <c r="F163" s="94"/>
      <c r="G163" s="94"/>
      <c r="H163" s="94"/>
      <c r="I163" s="94"/>
      <c r="J163" s="95"/>
      <c r="K163" s="36" t="e">
        <f t="shared" si="7"/>
        <v>#VALUE!</v>
      </c>
      <c r="L163" s="24" t="e">
        <f t="shared" si="6"/>
        <v>#VALUE!</v>
      </c>
    </row>
    <row r="164" spans="2:12" x14ac:dyDescent="0.2">
      <c r="B164" s="71"/>
      <c r="C164" s="74"/>
      <c r="D164" s="63"/>
      <c r="E164" s="93" t="s">
        <v>90</v>
      </c>
      <c r="F164" s="94"/>
      <c r="G164" s="94"/>
      <c r="H164" s="94"/>
      <c r="I164" s="94"/>
      <c r="J164" s="95"/>
      <c r="K164" s="36" t="e">
        <f t="shared" si="7"/>
        <v>#VALUE!</v>
      </c>
      <c r="L164" s="24" t="e">
        <f t="shared" si="6"/>
        <v>#VALUE!</v>
      </c>
    </row>
    <row r="165" spans="2:12" x14ac:dyDescent="0.2">
      <c r="B165" s="71"/>
      <c r="C165" s="74"/>
      <c r="D165" s="63"/>
      <c r="E165" s="93" t="s">
        <v>4</v>
      </c>
      <c r="F165" s="94"/>
      <c r="G165" s="94"/>
      <c r="H165" s="94"/>
      <c r="I165" s="94"/>
      <c r="J165" s="95"/>
      <c r="K165" s="36" t="e">
        <f t="shared" si="7"/>
        <v>#VALUE!</v>
      </c>
      <c r="L165" s="24" t="e">
        <f t="shared" si="6"/>
        <v>#VALUE!</v>
      </c>
    </row>
    <row r="166" spans="2:12" x14ac:dyDescent="0.2">
      <c r="B166" s="71"/>
      <c r="C166" s="74" t="s">
        <v>6</v>
      </c>
      <c r="D166" s="63"/>
      <c r="E166" s="93" t="s">
        <v>17</v>
      </c>
      <c r="F166" s="94"/>
      <c r="G166" s="94"/>
      <c r="H166" s="94"/>
      <c r="I166" s="94"/>
      <c r="J166" s="95"/>
      <c r="K166" s="36" t="e">
        <f t="shared" si="7"/>
        <v>#VALUE!</v>
      </c>
      <c r="L166" s="24" t="e">
        <f t="shared" si="6"/>
        <v>#VALUE!</v>
      </c>
    </row>
    <row r="167" spans="2:12" ht="17" thickBot="1" x14ac:dyDescent="0.25">
      <c r="B167" s="72"/>
      <c r="C167" s="75"/>
      <c r="D167" s="64"/>
      <c r="E167" s="130" t="s">
        <v>5</v>
      </c>
      <c r="F167" s="131"/>
      <c r="G167" s="131"/>
      <c r="H167" s="131"/>
      <c r="I167" s="131"/>
      <c r="J167" s="132"/>
      <c r="K167" s="42" t="e">
        <f t="shared" si="7"/>
        <v>#VALUE!</v>
      </c>
      <c r="L167" s="25" t="e">
        <f t="shared" si="6"/>
        <v>#VALUE!</v>
      </c>
    </row>
    <row r="168" spans="2:12" x14ac:dyDescent="0.2">
      <c r="B168" s="70" t="s">
        <v>9</v>
      </c>
      <c r="C168" s="73"/>
      <c r="D168" s="62" t="e">
        <f>+C22/15</f>
        <v>#VALUE!</v>
      </c>
      <c r="E168" s="124" t="s">
        <v>91</v>
      </c>
      <c r="F168" s="125"/>
      <c r="G168" s="125"/>
      <c r="H168" s="125"/>
      <c r="I168" s="125"/>
      <c r="J168" s="126"/>
      <c r="K168" s="37" t="e">
        <f>+D62/171</f>
        <v>#VALUE!</v>
      </c>
      <c r="L168" s="23" t="e">
        <f>+K168*$D$168</f>
        <v>#VALUE!</v>
      </c>
    </row>
    <row r="169" spans="2:12" x14ac:dyDescent="0.2">
      <c r="B169" s="71"/>
      <c r="C169" s="74"/>
      <c r="D169" s="63"/>
      <c r="E169" s="93" t="s">
        <v>92</v>
      </c>
      <c r="F169" s="94"/>
      <c r="G169" s="94"/>
      <c r="H169" s="94"/>
      <c r="I169" s="94"/>
      <c r="J169" s="95"/>
      <c r="K169" s="38" t="e">
        <f t="shared" ref="K169:K185" si="8">+D63/171</f>
        <v>#VALUE!</v>
      </c>
      <c r="L169" s="26" t="e">
        <f t="shared" ref="L169:L185" si="9">+K169*$D$168</f>
        <v>#VALUE!</v>
      </c>
    </row>
    <row r="170" spans="2:12" x14ac:dyDescent="0.2">
      <c r="B170" s="71"/>
      <c r="C170" s="74"/>
      <c r="D170" s="63"/>
      <c r="E170" s="93" t="s">
        <v>93</v>
      </c>
      <c r="F170" s="94"/>
      <c r="G170" s="94"/>
      <c r="H170" s="94"/>
      <c r="I170" s="94"/>
      <c r="J170" s="95"/>
      <c r="K170" s="38" t="e">
        <f t="shared" si="8"/>
        <v>#VALUE!</v>
      </c>
      <c r="L170" s="26" t="e">
        <f t="shared" si="9"/>
        <v>#VALUE!</v>
      </c>
    </row>
    <row r="171" spans="2:12" x14ac:dyDescent="0.2">
      <c r="B171" s="71"/>
      <c r="C171" s="74"/>
      <c r="D171" s="63"/>
      <c r="E171" s="93" t="s">
        <v>7</v>
      </c>
      <c r="F171" s="94"/>
      <c r="G171" s="94"/>
      <c r="H171" s="94"/>
      <c r="I171" s="94"/>
      <c r="J171" s="95"/>
      <c r="K171" s="38" t="e">
        <f t="shared" si="8"/>
        <v>#VALUE!</v>
      </c>
      <c r="L171" s="26" t="e">
        <f t="shared" si="9"/>
        <v>#VALUE!</v>
      </c>
    </row>
    <row r="172" spans="2:12" x14ac:dyDescent="0.2">
      <c r="B172" s="71"/>
      <c r="C172" s="74"/>
      <c r="D172" s="63"/>
      <c r="E172" s="93" t="s">
        <v>94</v>
      </c>
      <c r="F172" s="94"/>
      <c r="G172" s="94"/>
      <c r="H172" s="94"/>
      <c r="I172" s="94"/>
      <c r="J172" s="95"/>
      <c r="K172" s="38" t="e">
        <f t="shared" si="8"/>
        <v>#VALUE!</v>
      </c>
      <c r="L172" s="26" t="e">
        <f t="shared" si="9"/>
        <v>#VALUE!</v>
      </c>
    </row>
    <row r="173" spans="2:12" x14ac:dyDescent="0.2">
      <c r="B173" s="71"/>
      <c r="C173" s="74"/>
      <c r="D173" s="63"/>
      <c r="E173" s="93" t="s">
        <v>95</v>
      </c>
      <c r="F173" s="94"/>
      <c r="G173" s="94"/>
      <c r="H173" s="94"/>
      <c r="I173" s="94"/>
      <c r="J173" s="95"/>
      <c r="K173" s="38" t="e">
        <f t="shared" si="8"/>
        <v>#VALUE!</v>
      </c>
      <c r="L173" s="26" t="e">
        <f t="shared" si="9"/>
        <v>#VALUE!</v>
      </c>
    </row>
    <row r="174" spans="2:12" x14ac:dyDescent="0.2">
      <c r="B174" s="71"/>
      <c r="C174" s="74"/>
      <c r="D174" s="63"/>
      <c r="E174" s="93" t="s">
        <v>96</v>
      </c>
      <c r="F174" s="94"/>
      <c r="G174" s="94"/>
      <c r="H174" s="94"/>
      <c r="I174" s="94"/>
      <c r="J174" s="95"/>
      <c r="K174" s="38" t="e">
        <f t="shared" si="8"/>
        <v>#VALUE!</v>
      </c>
      <c r="L174" s="26" t="e">
        <f t="shared" si="9"/>
        <v>#VALUE!</v>
      </c>
    </row>
    <row r="175" spans="2:12" x14ac:dyDescent="0.2">
      <c r="B175" s="71"/>
      <c r="C175" s="74"/>
      <c r="D175" s="63"/>
      <c r="E175" s="93" t="s">
        <v>97</v>
      </c>
      <c r="F175" s="94"/>
      <c r="G175" s="94"/>
      <c r="H175" s="94"/>
      <c r="I175" s="94"/>
      <c r="J175" s="95"/>
      <c r="K175" s="38" t="e">
        <f t="shared" si="8"/>
        <v>#VALUE!</v>
      </c>
      <c r="L175" s="26" t="e">
        <f t="shared" si="9"/>
        <v>#VALUE!</v>
      </c>
    </row>
    <row r="176" spans="2:12" x14ac:dyDescent="0.2">
      <c r="B176" s="71"/>
      <c r="C176" s="74"/>
      <c r="D176" s="63"/>
      <c r="E176" s="93" t="s">
        <v>98</v>
      </c>
      <c r="F176" s="94"/>
      <c r="G176" s="94"/>
      <c r="H176" s="94"/>
      <c r="I176" s="94"/>
      <c r="J176" s="95"/>
      <c r="K176" s="38" t="e">
        <f t="shared" si="8"/>
        <v>#VALUE!</v>
      </c>
      <c r="L176" s="26" t="e">
        <f t="shared" si="9"/>
        <v>#VALUE!</v>
      </c>
    </row>
    <row r="177" spans="2:12" x14ac:dyDescent="0.2">
      <c r="B177" s="71"/>
      <c r="C177" s="74"/>
      <c r="D177" s="63"/>
      <c r="E177" s="93" t="s">
        <v>99</v>
      </c>
      <c r="F177" s="94"/>
      <c r="G177" s="94"/>
      <c r="H177" s="94"/>
      <c r="I177" s="94"/>
      <c r="J177" s="95"/>
      <c r="K177" s="38" t="e">
        <f t="shared" si="8"/>
        <v>#VALUE!</v>
      </c>
      <c r="L177" s="26" t="e">
        <f t="shared" si="9"/>
        <v>#VALUE!</v>
      </c>
    </row>
    <row r="178" spans="2:12" x14ac:dyDescent="0.2">
      <c r="B178" s="71"/>
      <c r="C178" s="74"/>
      <c r="D178" s="63"/>
      <c r="E178" s="93" t="s">
        <v>100</v>
      </c>
      <c r="F178" s="94"/>
      <c r="G178" s="94"/>
      <c r="H178" s="94"/>
      <c r="I178" s="94"/>
      <c r="J178" s="95"/>
      <c r="K178" s="38" t="e">
        <f t="shared" si="8"/>
        <v>#VALUE!</v>
      </c>
      <c r="L178" s="26" t="e">
        <f t="shared" si="9"/>
        <v>#VALUE!</v>
      </c>
    </row>
    <row r="179" spans="2:12" x14ac:dyDescent="0.2">
      <c r="B179" s="71"/>
      <c r="C179" s="74"/>
      <c r="D179" s="63"/>
      <c r="E179" s="93" t="s">
        <v>101</v>
      </c>
      <c r="F179" s="94"/>
      <c r="G179" s="94"/>
      <c r="H179" s="94"/>
      <c r="I179" s="94"/>
      <c r="J179" s="95"/>
      <c r="K179" s="38" t="e">
        <f t="shared" si="8"/>
        <v>#VALUE!</v>
      </c>
      <c r="L179" s="26" t="e">
        <f t="shared" si="9"/>
        <v>#VALUE!</v>
      </c>
    </row>
    <row r="180" spans="2:12" x14ac:dyDescent="0.2">
      <c r="B180" s="71"/>
      <c r="C180" s="74"/>
      <c r="D180" s="63"/>
      <c r="E180" s="93" t="s">
        <v>18</v>
      </c>
      <c r="F180" s="94"/>
      <c r="G180" s="94"/>
      <c r="H180" s="94"/>
      <c r="I180" s="94"/>
      <c r="J180" s="95"/>
      <c r="K180" s="38" t="e">
        <f t="shared" si="8"/>
        <v>#VALUE!</v>
      </c>
      <c r="L180" s="26" t="e">
        <f t="shared" si="9"/>
        <v>#VALUE!</v>
      </c>
    </row>
    <row r="181" spans="2:12" x14ac:dyDescent="0.2">
      <c r="B181" s="71"/>
      <c r="C181" s="74"/>
      <c r="D181" s="63"/>
      <c r="E181" s="93" t="s">
        <v>102</v>
      </c>
      <c r="F181" s="94"/>
      <c r="G181" s="94"/>
      <c r="H181" s="94"/>
      <c r="I181" s="94"/>
      <c r="J181" s="95"/>
      <c r="K181" s="38" t="e">
        <f t="shared" si="8"/>
        <v>#VALUE!</v>
      </c>
      <c r="L181" s="26" t="e">
        <f t="shared" si="9"/>
        <v>#VALUE!</v>
      </c>
    </row>
    <row r="182" spans="2:12" x14ac:dyDescent="0.2">
      <c r="B182" s="71"/>
      <c r="C182" s="74"/>
      <c r="D182" s="63"/>
      <c r="E182" s="93" t="s">
        <v>19</v>
      </c>
      <c r="F182" s="94"/>
      <c r="G182" s="94"/>
      <c r="H182" s="94"/>
      <c r="I182" s="94"/>
      <c r="J182" s="95"/>
      <c r="K182" s="38" t="e">
        <f t="shared" si="8"/>
        <v>#VALUE!</v>
      </c>
      <c r="L182" s="26" t="e">
        <f t="shared" si="9"/>
        <v>#VALUE!</v>
      </c>
    </row>
    <row r="183" spans="2:12" x14ac:dyDescent="0.2">
      <c r="B183" s="71"/>
      <c r="C183" s="74"/>
      <c r="D183" s="63"/>
      <c r="E183" s="93" t="s">
        <v>20</v>
      </c>
      <c r="F183" s="94"/>
      <c r="G183" s="94"/>
      <c r="H183" s="94"/>
      <c r="I183" s="94"/>
      <c r="J183" s="95"/>
      <c r="K183" s="38" t="e">
        <f t="shared" si="8"/>
        <v>#VALUE!</v>
      </c>
      <c r="L183" s="26" t="e">
        <f t="shared" si="9"/>
        <v>#VALUE!</v>
      </c>
    </row>
    <row r="184" spans="2:12" x14ac:dyDescent="0.2">
      <c r="B184" s="71"/>
      <c r="C184" s="74"/>
      <c r="D184" s="63"/>
      <c r="E184" s="93" t="s">
        <v>103</v>
      </c>
      <c r="F184" s="94"/>
      <c r="G184" s="94"/>
      <c r="H184" s="94"/>
      <c r="I184" s="94"/>
      <c r="J184" s="95"/>
      <c r="K184" s="38" t="e">
        <f t="shared" si="8"/>
        <v>#VALUE!</v>
      </c>
      <c r="L184" s="26" t="e">
        <f t="shared" si="9"/>
        <v>#VALUE!</v>
      </c>
    </row>
    <row r="185" spans="2:12" ht="17" thickBot="1" x14ac:dyDescent="0.25">
      <c r="B185" s="72"/>
      <c r="C185" s="75"/>
      <c r="D185" s="64"/>
      <c r="E185" s="130" t="s">
        <v>104</v>
      </c>
      <c r="F185" s="131"/>
      <c r="G185" s="131"/>
      <c r="H185" s="131"/>
      <c r="I185" s="131"/>
      <c r="J185" s="132"/>
      <c r="K185" s="39" t="e">
        <f t="shared" si="8"/>
        <v>#VALUE!</v>
      </c>
      <c r="L185" s="27" t="e">
        <f t="shared" si="9"/>
        <v>#VALUE!</v>
      </c>
    </row>
    <row r="186" spans="2:12" x14ac:dyDescent="0.2">
      <c r="B186" s="76" t="s">
        <v>21</v>
      </c>
      <c r="C186" s="77"/>
      <c r="D186" s="62" t="e">
        <f>+C23/15</f>
        <v>#VALUE!</v>
      </c>
      <c r="E186" s="124" t="s">
        <v>105</v>
      </c>
      <c r="F186" s="125"/>
      <c r="G186" s="125"/>
      <c r="H186" s="125"/>
      <c r="I186" s="125"/>
      <c r="J186" s="126"/>
      <c r="K186" s="35" t="e">
        <f>+D85/45</f>
        <v>#VALUE!</v>
      </c>
      <c r="L186" s="23" t="e">
        <f>+K186*$D$186</f>
        <v>#VALUE!</v>
      </c>
    </row>
    <row r="187" spans="2:12" x14ac:dyDescent="0.2">
      <c r="B187" s="78"/>
      <c r="C187" s="79"/>
      <c r="D187" s="63"/>
      <c r="E187" s="93" t="s">
        <v>106</v>
      </c>
      <c r="F187" s="94"/>
      <c r="G187" s="94"/>
      <c r="H187" s="94"/>
      <c r="I187" s="94"/>
      <c r="J187" s="95"/>
      <c r="K187" s="36" t="e">
        <f t="shared" ref="K187:K194" si="10">+D86/45</f>
        <v>#VALUE!</v>
      </c>
      <c r="L187" s="24" t="e">
        <f t="shared" ref="L187:L194" si="11">+K187*$D$186</f>
        <v>#VALUE!</v>
      </c>
    </row>
    <row r="188" spans="2:12" x14ac:dyDescent="0.2">
      <c r="B188" s="78"/>
      <c r="C188" s="79"/>
      <c r="D188" s="63"/>
      <c r="E188" s="93" t="s">
        <v>10</v>
      </c>
      <c r="F188" s="94"/>
      <c r="G188" s="94"/>
      <c r="H188" s="94"/>
      <c r="I188" s="94"/>
      <c r="J188" s="95"/>
      <c r="K188" s="36" t="e">
        <f t="shared" si="10"/>
        <v>#VALUE!</v>
      </c>
      <c r="L188" s="24" t="e">
        <f t="shared" si="11"/>
        <v>#VALUE!</v>
      </c>
    </row>
    <row r="189" spans="2:12" x14ac:dyDescent="0.2">
      <c r="B189" s="78"/>
      <c r="C189" s="79"/>
      <c r="D189" s="63"/>
      <c r="E189" s="93" t="s">
        <v>107</v>
      </c>
      <c r="F189" s="94"/>
      <c r="G189" s="94"/>
      <c r="H189" s="94"/>
      <c r="I189" s="94"/>
      <c r="J189" s="95"/>
      <c r="K189" s="36" t="e">
        <f t="shared" si="10"/>
        <v>#VALUE!</v>
      </c>
      <c r="L189" s="24" t="e">
        <f t="shared" si="11"/>
        <v>#VALUE!</v>
      </c>
    </row>
    <row r="190" spans="2:12" x14ac:dyDescent="0.2">
      <c r="B190" s="78"/>
      <c r="C190" s="79"/>
      <c r="D190" s="63"/>
      <c r="E190" s="93" t="s">
        <v>108</v>
      </c>
      <c r="F190" s="94"/>
      <c r="G190" s="94"/>
      <c r="H190" s="94"/>
      <c r="I190" s="94"/>
      <c r="J190" s="95"/>
      <c r="K190" s="36" t="e">
        <f t="shared" si="10"/>
        <v>#VALUE!</v>
      </c>
      <c r="L190" s="24" t="e">
        <f t="shared" si="11"/>
        <v>#VALUE!</v>
      </c>
    </row>
    <row r="191" spans="2:12" x14ac:dyDescent="0.2">
      <c r="B191" s="78"/>
      <c r="C191" s="79"/>
      <c r="D191" s="63"/>
      <c r="E191" s="93" t="s">
        <v>11</v>
      </c>
      <c r="F191" s="94"/>
      <c r="G191" s="94"/>
      <c r="H191" s="94"/>
      <c r="I191" s="94"/>
      <c r="J191" s="95"/>
      <c r="K191" s="36" t="e">
        <f t="shared" si="10"/>
        <v>#VALUE!</v>
      </c>
      <c r="L191" s="24" t="e">
        <f t="shared" si="11"/>
        <v>#VALUE!</v>
      </c>
    </row>
    <row r="192" spans="2:12" x14ac:dyDescent="0.2">
      <c r="B192" s="78"/>
      <c r="C192" s="79"/>
      <c r="D192" s="63"/>
      <c r="E192" s="93" t="s">
        <v>109</v>
      </c>
      <c r="F192" s="94"/>
      <c r="G192" s="94"/>
      <c r="H192" s="94"/>
      <c r="I192" s="94"/>
      <c r="J192" s="95"/>
      <c r="K192" s="36" t="e">
        <f t="shared" si="10"/>
        <v>#VALUE!</v>
      </c>
      <c r="L192" s="24" t="e">
        <f t="shared" si="11"/>
        <v>#VALUE!</v>
      </c>
    </row>
    <row r="193" spans="2:12" x14ac:dyDescent="0.2">
      <c r="B193" s="78"/>
      <c r="C193" s="79"/>
      <c r="D193" s="63"/>
      <c r="E193" s="93" t="s">
        <v>12</v>
      </c>
      <c r="F193" s="94"/>
      <c r="G193" s="94"/>
      <c r="H193" s="94"/>
      <c r="I193" s="94"/>
      <c r="J193" s="95"/>
      <c r="K193" s="36" t="e">
        <f t="shared" si="10"/>
        <v>#VALUE!</v>
      </c>
      <c r="L193" s="24" t="e">
        <f t="shared" si="11"/>
        <v>#VALUE!</v>
      </c>
    </row>
    <row r="194" spans="2:12" ht="17" thickBot="1" x14ac:dyDescent="0.25">
      <c r="B194" s="80"/>
      <c r="C194" s="81"/>
      <c r="D194" s="64"/>
      <c r="E194" s="130" t="s">
        <v>13</v>
      </c>
      <c r="F194" s="131"/>
      <c r="G194" s="131"/>
      <c r="H194" s="131"/>
      <c r="I194" s="131"/>
      <c r="J194" s="132"/>
      <c r="K194" s="42" t="e">
        <f t="shared" si="10"/>
        <v>#VALUE!</v>
      </c>
      <c r="L194" s="25" t="e">
        <f t="shared" si="11"/>
        <v>#VALUE!</v>
      </c>
    </row>
    <row r="195" spans="2:12" ht="16" customHeight="1" x14ac:dyDescent="0.2">
      <c r="B195" s="76" t="s">
        <v>133</v>
      </c>
      <c r="C195" s="77"/>
      <c r="D195" s="62" t="e">
        <f>+C24/15</f>
        <v>#VALUE!</v>
      </c>
      <c r="E195" s="124" t="s">
        <v>110</v>
      </c>
      <c r="F195" s="125"/>
      <c r="G195" s="125"/>
      <c r="H195" s="125"/>
      <c r="I195" s="125"/>
      <c r="J195" s="126"/>
      <c r="K195" s="37" t="e">
        <f>+D99/36</f>
        <v>#VALUE!</v>
      </c>
      <c r="L195" s="23" t="e">
        <f>+K195*$D$195</f>
        <v>#VALUE!</v>
      </c>
    </row>
    <row r="196" spans="2:12" ht="16" customHeight="1" x14ac:dyDescent="0.2">
      <c r="B196" s="78"/>
      <c r="C196" s="79"/>
      <c r="D196" s="63"/>
      <c r="E196" s="93" t="s">
        <v>111</v>
      </c>
      <c r="F196" s="94"/>
      <c r="G196" s="94"/>
      <c r="H196" s="94"/>
      <c r="I196" s="94"/>
      <c r="J196" s="95"/>
      <c r="K196" s="38" t="e">
        <f t="shared" ref="K196:K202" si="12">+D100/36</f>
        <v>#VALUE!</v>
      </c>
      <c r="L196" s="26" t="e">
        <f t="shared" ref="L196:L202" si="13">+K196*$D$195</f>
        <v>#VALUE!</v>
      </c>
    </row>
    <row r="197" spans="2:12" ht="16" customHeight="1" x14ac:dyDescent="0.2">
      <c r="B197" s="78"/>
      <c r="C197" s="79"/>
      <c r="D197" s="63"/>
      <c r="E197" s="93" t="s">
        <v>15</v>
      </c>
      <c r="F197" s="94"/>
      <c r="G197" s="94"/>
      <c r="H197" s="94"/>
      <c r="I197" s="94"/>
      <c r="J197" s="95"/>
      <c r="K197" s="38" t="e">
        <f t="shared" si="12"/>
        <v>#VALUE!</v>
      </c>
      <c r="L197" s="26" t="e">
        <f t="shared" si="13"/>
        <v>#VALUE!</v>
      </c>
    </row>
    <row r="198" spans="2:12" ht="16" customHeight="1" x14ac:dyDescent="0.2">
      <c r="B198" s="78"/>
      <c r="C198" s="79"/>
      <c r="D198" s="63"/>
      <c r="E198" s="93" t="s">
        <v>112</v>
      </c>
      <c r="F198" s="94"/>
      <c r="G198" s="94"/>
      <c r="H198" s="94"/>
      <c r="I198" s="94"/>
      <c r="J198" s="95"/>
      <c r="K198" s="38" t="e">
        <f t="shared" si="12"/>
        <v>#VALUE!</v>
      </c>
      <c r="L198" s="26" t="e">
        <f t="shared" si="13"/>
        <v>#VALUE!</v>
      </c>
    </row>
    <row r="199" spans="2:12" ht="16" customHeight="1" x14ac:dyDescent="0.2">
      <c r="B199" s="78"/>
      <c r="C199" s="79"/>
      <c r="D199" s="63"/>
      <c r="E199" s="93" t="s">
        <v>113</v>
      </c>
      <c r="F199" s="94"/>
      <c r="G199" s="94"/>
      <c r="H199" s="94"/>
      <c r="I199" s="94"/>
      <c r="J199" s="95"/>
      <c r="K199" s="38" t="e">
        <f t="shared" si="12"/>
        <v>#VALUE!</v>
      </c>
      <c r="L199" s="26" t="e">
        <f t="shared" si="13"/>
        <v>#VALUE!</v>
      </c>
    </row>
    <row r="200" spans="2:12" ht="16" customHeight="1" x14ac:dyDescent="0.2">
      <c r="B200" s="78"/>
      <c r="C200" s="79"/>
      <c r="D200" s="63"/>
      <c r="E200" s="93" t="s">
        <v>114</v>
      </c>
      <c r="F200" s="94"/>
      <c r="G200" s="94"/>
      <c r="H200" s="94"/>
      <c r="I200" s="94"/>
      <c r="J200" s="95"/>
      <c r="K200" s="38" t="e">
        <f t="shared" si="12"/>
        <v>#VALUE!</v>
      </c>
      <c r="L200" s="26" t="e">
        <f t="shared" si="13"/>
        <v>#VALUE!</v>
      </c>
    </row>
    <row r="201" spans="2:12" ht="16" customHeight="1" x14ac:dyDescent="0.2">
      <c r="B201" s="78"/>
      <c r="C201" s="79"/>
      <c r="D201" s="63"/>
      <c r="E201" s="93" t="s">
        <v>23</v>
      </c>
      <c r="F201" s="94"/>
      <c r="G201" s="94"/>
      <c r="H201" s="94"/>
      <c r="I201" s="94"/>
      <c r="J201" s="95"/>
      <c r="K201" s="38" t="e">
        <f t="shared" si="12"/>
        <v>#VALUE!</v>
      </c>
      <c r="L201" s="26" t="e">
        <f t="shared" si="13"/>
        <v>#VALUE!</v>
      </c>
    </row>
    <row r="202" spans="2:12" ht="16" customHeight="1" thickBot="1" x14ac:dyDescent="0.25">
      <c r="B202" s="80"/>
      <c r="C202" s="81"/>
      <c r="D202" s="64"/>
      <c r="E202" s="130" t="s">
        <v>115</v>
      </c>
      <c r="F202" s="131"/>
      <c r="G202" s="131"/>
      <c r="H202" s="131"/>
      <c r="I202" s="131"/>
      <c r="J202" s="132"/>
      <c r="K202" s="39" t="e">
        <f t="shared" si="12"/>
        <v>#VALUE!</v>
      </c>
      <c r="L202" s="27" t="e">
        <f t="shared" si="13"/>
        <v>#VALUE!</v>
      </c>
    </row>
    <row r="203" spans="2:12" x14ac:dyDescent="0.2">
      <c r="B203" s="76" t="s">
        <v>24</v>
      </c>
      <c r="C203" s="82"/>
      <c r="D203" s="65" t="e">
        <f>+C25/15</f>
        <v>#VALUE!</v>
      </c>
      <c r="E203" s="124" t="s">
        <v>116</v>
      </c>
      <c r="F203" s="125"/>
      <c r="G203" s="125"/>
      <c r="H203" s="125"/>
      <c r="I203" s="125"/>
      <c r="J203" s="126"/>
      <c r="K203" s="35" t="e">
        <f>+D112/105</f>
        <v>#VALUE!</v>
      </c>
      <c r="L203" s="23" t="e">
        <f>+K203*$D$203</f>
        <v>#VALUE!</v>
      </c>
    </row>
    <row r="204" spans="2:12" x14ac:dyDescent="0.2">
      <c r="B204" s="78"/>
      <c r="C204" s="83"/>
      <c r="D204" s="66"/>
      <c r="E204" s="93" t="s">
        <v>117</v>
      </c>
      <c r="F204" s="94"/>
      <c r="G204" s="94"/>
      <c r="H204" s="94"/>
      <c r="I204" s="94"/>
      <c r="J204" s="95"/>
      <c r="K204" s="40" t="e">
        <f t="shared" ref="K204:K216" si="14">+D113/105</f>
        <v>#VALUE!</v>
      </c>
      <c r="L204" s="24" t="e">
        <f t="shared" ref="L204:L216" si="15">+K204*$D$203</f>
        <v>#VALUE!</v>
      </c>
    </row>
    <row r="205" spans="2:12" x14ac:dyDescent="0.2">
      <c r="B205" s="78"/>
      <c r="C205" s="83"/>
      <c r="D205" s="66"/>
      <c r="E205" s="93" t="s">
        <v>25</v>
      </c>
      <c r="F205" s="94"/>
      <c r="G205" s="94"/>
      <c r="H205" s="94"/>
      <c r="I205" s="94"/>
      <c r="J205" s="95"/>
      <c r="K205" s="40" t="e">
        <f t="shared" si="14"/>
        <v>#VALUE!</v>
      </c>
      <c r="L205" s="24" t="e">
        <f t="shared" si="15"/>
        <v>#VALUE!</v>
      </c>
    </row>
    <row r="206" spans="2:12" x14ac:dyDescent="0.2">
      <c r="B206" s="78"/>
      <c r="C206" s="83"/>
      <c r="D206" s="66"/>
      <c r="E206" s="93" t="s">
        <v>118</v>
      </c>
      <c r="F206" s="94"/>
      <c r="G206" s="94"/>
      <c r="H206" s="94"/>
      <c r="I206" s="94"/>
      <c r="J206" s="95"/>
      <c r="K206" s="40" t="e">
        <f t="shared" si="14"/>
        <v>#VALUE!</v>
      </c>
      <c r="L206" s="24" t="e">
        <f t="shared" si="15"/>
        <v>#VALUE!</v>
      </c>
    </row>
    <row r="207" spans="2:12" x14ac:dyDescent="0.2">
      <c r="B207" s="78"/>
      <c r="C207" s="83"/>
      <c r="D207" s="66"/>
      <c r="E207" s="93" t="s">
        <v>28</v>
      </c>
      <c r="F207" s="94"/>
      <c r="G207" s="94"/>
      <c r="H207" s="94"/>
      <c r="I207" s="94"/>
      <c r="J207" s="95"/>
      <c r="K207" s="40" t="e">
        <f t="shared" si="14"/>
        <v>#VALUE!</v>
      </c>
      <c r="L207" s="24" t="e">
        <f t="shared" si="15"/>
        <v>#VALUE!</v>
      </c>
    </row>
    <row r="208" spans="2:12" x14ac:dyDescent="0.2">
      <c r="B208" s="78"/>
      <c r="C208" s="83"/>
      <c r="D208" s="66"/>
      <c r="E208" s="93" t="s">
        <v>119</v>
      </c>
      <c r="F208" s="94"/>
      <c r="G208" s="94"/>
      <c r="H208" s="94"/>
      <c r="I208" s="94"/>
      <c r="J208" s="95"/>
      <c r="K208" s="40" t="e">
        <f t="shared" si="14"/>
        <v>#VALUE!</v>
      </c>
      <c r="L208" s="24" t="e">
        <f t="shared" si="15"/>
        <v>#VALUE!</v>
      </c>
    </row>
    <row r="209" spans="2:12" x14ac:dyDescent="0.2">
      <c r="B209" s="78"/>
      <c r="C209" s="83"/>
      <c r="D209" s="66"/>
      <c r="E209" s="93" t="s">
        <v>120</v>
      </c>
      <c r="F209" s="94"/>
      <c r="G209" s="94"/>
      <c r="H209" s="94"/>
      <c r="I209" s="94"/>
      <c r="J209" s="95"/>
      <c r="K209" s="40" t="e">
        <f t="shared" si="14"/>
        <v>#VALUE!</v>
      </c>
      <c r="L209" s="24" t="e">
        <f t="shared" si="15"/>
        <v>#VALUE!</v>
      </c>
    </row>
    <row r="210" spans="2:12" x14ac:dyDescent="0.2">
      <c r="B210" s="78"/>
      <c r="C210" s="83"/>
      <c r="D210" s="66"/>
      <c r="E210" s="93" t="s">
        <v>121</v>
      </c>
      <c r="F210" s="94"/>
      <c r="G210" s="94"/>
      <c r="H210" s="94"/>
      <c r="I210" s="94"/>
      <c r="J210" s="95"/>
      <c r="K210" s="40" t="e">
        <f t="shared" si="14"/>
        <v>#VALUE!</v>
      </c>
      <c r="L210" s="24" t="e">
        <f t="shared" si="15"/>
        <v>#VALUE!</v>
      </c>
    </row>
    <row r="211" spans="2:12" x14ac:dyDescent="0.2">
      <c r="B211" s="78"/>
      <c r="C211" s="83"/>
      <c r="D211" s="66"/>
      <c r="E211" s="93" t="s">
        <v>122</v>
      </c>
      <c r="F211" s="94"/>
      <c r="G211" s="94"/>
      <c r="H211" s="94"/>
      <c r="I211" s="94"/>
      <c r="J211" s="95"/>
      <c r="K211" s="40" t="e">
        <f t="shared" si="14"/>
        <v>#VALUE!</v>
      </c>
      <c r="L211" s="24" t="e">
        <f t="shared" si="15"/>
        <v>#VALUE!</v>
      </c>
    </row>
    <row r="212" spans="2:12" x14ac:dyDescent="0.2">
      <c r="B212" s="78"/>
      <c r="C212" s="83"/>
      <c r="D212" s="66"/>
      <c r="E212" s="93" t="s">
        <v>26</v>
      </c>
      <c r="F212" s="94"/>
      <c r="G212" s="94"/>
      <c r="H212" s="94"/>
      <c r="I212" s="94"/>
      <c r="J212" s="95"/>
      <c r="K212" s="40" t="e">
        <f t="shared" si="14"/>
        <v>#VALUE!</v>
      </c>
      <c r="L212" s="24" t="e">
        <f t="shared" si="15"/>
        <v>#VALUE!</v>
      </c>
    </row>
    <row r="213" spans="2:12" x14ac:dyDescent="0.2">
      <c r="B213" s="78"/>
      <c r="C213" s="83"/>
      <c r="D213" s="66"/>
      <c r="E213" s="93" t="s">
        <v>27</v>
      </c>
      <c r="F213" s="94"/>
      <c r="G213" s="94"/>
      <c r="H213" s="94"/>
      <c r="I213" s="94"/>
      <c r="J213" s="95"/>
      <c r="K213" s="40" t="e">
        <f t="shared" si="14"/>
        <v>#VALUE!</v>
      </c>
      <c r="L213" s="24" t="e">
        <f t="shared" si="15"/>
        <v>#VALUE!</v>
      </c>
    </row>
    <row r="214" spans="2:12" x14ac:dyDescent="0.2">
      <c r="B214" s="78"/>
      <c r="C214" s="83"/>
      <c r="D214" s="66"/>
      <c r="E214" s="93" t="s">
        <v>37</v>
      </c>
      <c r="F214" s="94"/>
      <c r="G214" s="94"/>
      <c r="H214" s="94"/>
      <c r="I214" s="94"/>
      <c r="J214" s="95"/>
      <c r="K214" s="40" t="e">
        <f t="shared" si="14"/>
        <v>#VALUE!</v>
      </c>
      <c r="L214" s="24" t="e">
        <f t="shared" si="15"/>
        <v>#VALUE!</v>
      </c>
    </row>
    <row r="215" spans="2:12" x14ac:dyDescent="0.2">
      <c r="B215" s="78"/>
      <c r="C215" s="83"/>
      <c r="D215" s="66"/>
      <c r="E215" s="93" t="s">
        <v>123</v>
      </c>
      <c r="F215" s="94"/>
      <c r="G215" s="94"/>
      <c r="H215" s="94"/>
      <c r="I215" s="94"/>
      <c r="J215" s="95"/>
      <c r="K215" s="40" t="e">
        <f t="shared" si="14"/>
        <v>#VALUE!</v>
      </c>
      <c r="L215" s="24" t="e">
        <f t="shared" si="15"/>
        <v>#VALUE!</v>
      </c>
    </row>
    <row r="216" spans="2:12" ht="17" thickBot="1" x14ac:dyDescent="0.25">
      <c r="B216" s="80"/>
      <c r="C216" s="84"/>
      <c r="D216" s="67"/>
      <c r="E216" s="130" t="s">
        <v>124</v>
      </c>
      <c r="F216" s="131"/>
      <c r="G216" s="131"/>
      <c r="H216" s="131"/>
      <c r="I216" s="131"/>
      <c r="J216" s="132"/>
      <c r="K216" s="41" t="e">
        <f t="shared" si="14"/>
        <v>#VALUE!</v>
      </c>
      <c r="L216" s="25" t="e">
        <f t="shared" si="15"/>
        <v>#VALUE!</v>
      </c>
    </row>
    <row r="224" spans="2:12" ht="22" x14ac:dyDescent="0.2">
      <c r="B224" s="2" t="s">
        <v>33</v>
      </c>
      <c r="C224" s="2" t="s">
        <v>35</v>
      </c>
      <c r="D224" s="2"/>
    </row>
    <row r="225" spans="2:4" x14ac:dyDescent="0.2">
      <c r="B225" s="3" t="s">
        <v>34</v>
      </c>
      <c r="C225" s="3" t="s">
        <v>36</v>
      </c>
      <c r="D225" s="3"/>
    </row>
  </sheetData>
  <autoFilter ref="B145:F216" xr:uid="{8C5882DB-24DD-DB44-B833-4F751A7A25BC}">
    <filterColumn colId="0" showButton="0"/>
  </autoFilter>
  <mergeCells count="200">
    <mergeCell ref="E214:J214"/>
    <mergeCell ref="E215:J215"/>
    <mergeCell ref="E216:J216"/>
    <mergeCell ref="B128:D128"/>
    <mergeCell ref="B130:C130"/>
    <mergeCell ref="F130:G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E209:J209"/>
    <mergeCell ref="E210:J210"/>
    <mergeCell ref="E211:J211"/>
    <mergeCell ref="E212:J212"/>
    <mergeCell ref="E213:J213"/>
    <mergeCell ref="E204:J204"/>
    <mergeCell ref="E205:J205"/>
    <mergeCell ref="E206:J206"/>
    <mergeCell ref="E208:J208"/>
    <mergeCell ref="E199:J199"/>
    <mergeCell ref="E200:J200"/>
    <mergeCell ref="E201:J201"/>
    <mergeCell ref="E202:J202"/>
    <mergeCell ref="E203:J203"/>
    <mergeCell ref="E194:J194"/>
    <mergeCell ref="E195:J195"/>
    <mergeCell ref="E196:J196"/>
    <mergeCell ref="E197:J197"/>
    <mergeCell ref="E198:J198"/>
    <mergeCell ref="E191:J191"/>
    <mergeCell ref="E192:J192"/>
    <mergeCell ref="E193:J193"/>
    <mergeCell ref="E184:J184"/>
    <mergeCell ref="E185:J185"/>
    <mergeCell ref="E186:J186"/>
    <mergeCell ref="E187:J187"/>
    <mergeCell ref="E188:J188"/>
    <mergeCell ref="E207:J207"/>
    <mergeCell ref="E182:J182"/>
    <mergeCell ref="E183:J183"/>
    <mergeCell ref="E174:J174"/>
    <mergeCell ref="E175:J175"/>
    <mergeCell ref="E176:J176"/>
    <mergeCell ref="E177:J177"/>
    <mergeCell ref="E178:J178"/>
    <mergeCell ref="E189:J189"/>
    <mergeCell ref="E190:J190"/>
    <mergeCell ref="E173:J173"/>
    <mergeCell ref="E164:J164"/>
    <mergeCell ref="E165:J165"/>
    <mergeCell ref="E166:J166"/>
    <mergeCell ref="E167:J167"/>
    <mergeCell ref="E168:J168"/>
    <mergeCell ref="E179:J179"/>
    <mergeCell ref="E180:J180"/>
    <mergeCell ref="E181:J181"/>
    <mergeCell ref="F111:G111"/>
    <mergeCell ref="E144:J145"/>
    <mergeCell ref="E146:J146"/>
    <mergeCell ref="E147:J147"/>
    <mergeCell ref="E148:J148"/>
    <mergeCell ref="E159:J159"/>
    <mergeCell ref="E160:J160"/>
    <mergeCell ref="E161:J161"/>
    <mergeCell ref="E162:J162"/>
    <mergeCell ref="E154:J154"/>
    <mergeCell ref="E155:J155"/>
    <mergeCell ref="E156:J156"/>
    <mergeCell ref="E157:J157"/>
    <mergeCell ref="E158:J158"/>
    <mergeCell ref="B143:L143"/>
    <mergeCell ref="F34:G34"/>
    <mergeCell ref="F61:G61"/>
    <mergeCell ref="F84:G84"/>
    <mergeCell ref="F98:G98"/>
    <mergeCell ref="C146:C151"/>
    <mergeCell ref="C152:C155"/>
    <mergeCell ref="C156:C162"/>
    <mergeCell ref="C163:C165"/>
    <mergeCell ref="C166:C167"/>
    <mergeCell ref="B121:C121"/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06:C106"/>
    <mergeCell ref="B112:C112"/>
    <mergeCell ref="B113:C113"/>
    <mergeCell ref="B114:C114"/>
    <mergeCell ref="B115:C115"/>
    <mergeCell ref="B103:C103"/>
    <mergeCell ref="B104:C104"/>
    <mergeCell ref="B105:C105"/>
    <mergeCell ref="B91:C91"/>
    <mergeCell ref="B92:C92"/>
    <mergeCell ref="B93:C93"/>
    <mergeCell ref="B99:C99"/>
    <mergeCell ref="B100:C100"/>
    <mergeCell ref="B98:C98"/>
    <mergeCell ref="B90:C90"/>
    <mergeCell ref="B76:C76"/>
    <mergeCell ref="B77:C77"/>
    <mergeCell ref="B78:C78"/>
    <mergeCell ref="B79:C79"/>
    <mergeCell ref="B85:C85"/>
    <mergeCell ref="B84:C84"/>
    <mergeCell ref="B101:C101"/>
    <mergeCell ref="B102:C102"/>
    <mergeCell ref="B66:C66"/>
    <mergeCell ref="B67:C67"/>
    <mergeCell ref="B68:C68"/>
    <mergeCell ref="B69:C69"/>
    <mergeCell ref="B70:C70"/>
    <mergeCell ref="B86:C86"/>
    <mergeCell ref="B87:C87"/>
    <mergeCell ref="B88:C88"/>
    <mergeCell ref="B89:C89"/>
    <mergeCell ref="B8:D8"/>
    <mergeCell ref="B59:D59"/>
    <mergeCell ref="B61:C61"/>
    <mergeCell ref="B82:D82"/>
    <mergeCell ref="B15:D15"/>
    <mergeCell ref="B30:D30"/>
    <mergeCell ref="B28:D28"/>
    <mergeCell ref="B34:C34"/>
    <mergeCell ref="B16:D16"/>
    <mergeCell ref="B32:D32"/>
    <mergeCell ref="B35:C35"/>
    <mergeCell ref="B36:C36"/>
    <mergeCell ref="B37:C37"/>
    <mergeCell ref="B38:C38"/>
    <mergeCell ref="B39:C39"/>
    <mergeCell ref="B11:D11"/>
    <mergeCell ref="B12:D12"/>
    <mergeCell ref="B13:D13"/>
    <mergeCell ref="B18:D18"/>
    <mergeCell ref="B56:C56"/>
    <mergeCell ref="B62:C62"/>
    <mergeCell ref="B63:C63"/>
    <mergeCell ref="B64:C64"/>
    <mergeCell ref="B65:C65"/>
    <mergeCell ref="D186:D194"/>
    <mergeCell ref="D195:D202"/>
    <mergeCell ref="D203:D216"/>
    <mergeCell ref="L144:L145"/>
    <mergeCell ref="B146:B167"/>
    <mergeCell ref="B168:C185"/>
    <mergeCell ref="B186:C194"/>
    <mergeCell ref="B203:C216"/>
    <mergeCell ref="D146:D167"/>
    <mergeCell ref="D168:D185"/>
    <mergeCell ref="B195:C202"/>
    <mergeCell ref="B144:C145"/>
    <mergeCell ref="D144:D145"/>
    <mergeCell ref="K144:K145"/>
    <mergeCell ref="E149:J149"/>
    <mergeCell ref="E150:J150"/>
    <mergeCell ref="E151:J151"/>
    <mergeCell ref="E152:J152"/>
    <mergeCell ref="E153:J153"/>
    <mergeCell ref="E163:J163"/>
    <mergeCell ref="E169:J169"/>
    <mergeCell ref="E170:J170"/>
    <mergeCell ref="E171:J171"/>
    <mergeCell ref="E172:J172"/>
    <mergeCell ref="B109:D109"/>
    <mergeCell ref="B111:C111"/>
    <mergeCell ref="B96:D96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71:C71"/>
    <mergeCell ref="B72:C72"/>
    <mergeCell ref="B73:C73"/>
    <mergeCell ref="B74:C74"/>
    <mergeCell ref="B75:C75"/>
  </mergeCells>
  <phoneticPr fontId="4" type="noConversion"/>
  <conditionalFormatting sqref="C21:C25">
    <cfRule type="expression" dxfId="46" priority="55">
      <formula>C21="Seleccione"</formula>
    </cfRule>
    <cfRule type="duplicateValues" dxfId="45" priority="56"/>
  </conditionalFormatting>
  <conditionalFormatting sqref="C26">
    <cfRule type="cellIs" dxfId="44" priority="51" operator="greaterThan">
      <formula>1</formula>
    </cfRule>
    <cfRule type="cellIs" dxfId="43" priority="52" operator="lessThan">
      <formula>1</formula>
    </cfRule>
    <cfRule type="expression" dxfId="42" priority="54">
      <formula>$C$26=100%</formula>
    </cfRule>
  </conditionalFormatting>
  <conditionalFormatting sqref="D35:D56">
    <cfRule type="duplicateValues" dxfId="41" priority="62"/>
    <cfRule type="expression" dxfId="40" priority="61">
      <formula>D35="Seleccione"</formula>
    </cfRule>
  </conditionalFormatting>
  <conditionalFormatting sqref="D57">
    <cfRule type="expression" dxfId="39" priority="48">
      <formula>$C$26=100%</formula>
    </cfRule>
    <cfRule type="cellIs" dxfId="38" priority="46" operator="greaterThan">
      <formula>1</formula>
    </cfRule>
    <cfRule type="cellIs" dxfId="37" priority="47" operator="lessThan">
      <formula>1</formula>
    </cfRule>
  </conditionalFormatting>
  <conditionalFormatting sqref="D62:D79">
    <cfRule type="expression" dxfId="36" priority="63">
      <formula>D62="Seleccione"</formula>
    </cfRule>
    <cfRule type="duplicateValues" dxfId="35" priority="64"/>
  </conditionalFormatting>
  <conditionalFormatting sqref="D80">
    <cfRule type="cellIs" dxfId="34" priority="41" operator="greaterThan">
      <formula>1</formula>
    </cfRule>
    <cfRule type="cellIs" dxfId="33" priority="42" operator="lessThan">
      <formula>1</formula>
    </cfRule>
    <cfRule type="expression" dxfId="32" priority="43">
      <formula>$C$26=100%</formula>
    </cfRule>
  </conditionalFormatting>
  <conditionalFormatting sqref="D85:D93">
    <cfRule type="expression" dxfId="31" priority="65">
      <formula>D85="Seleccione"</formula>
    </cfRule>
    <cfRule type="duplicateValues" dxfId="30" priority="66"/>
  </conditionalFormatting>
  <conditionalFormatting sqref="D94">
    <cfRule type="cellIs" dxfId="29" priority="36" operator="greaterThan">
      <formula>1</formula>
    </cfRule>
    <cfRule type="cellIs" dxfId="28" priority="37" operator="lessThan">
      <formula>1</formula>
    </cfRule>
    <cfRule type="expression" dxfId="27" priority="38">
      <formula>$C$26=100%</formula>
    </cfRule>
  </conditionalFormatting>
  <conditionalFormatting sqref="D99:D106">
    <cfRule type="expression" dxfId="26" priority="67">
      <formula>D99="Seleccione"</formula>
    </cfRule>
    <cfRule type="duplicateValues" dxfId="25" priority="68"/>
  </conditionalFormatting>
  <conditionalFormatting sqref="D107">
    <cfRule type="cellIs" dxfId="24" priority="31" operator="greaterThan">
      <formula>1</formula>
    </cfRule>
    <cfRule type="cellIs" dxfId="23" priority="32" operator="lessThan">
      <formula>1</formula>
    </cfRule>
    <cfRule type="expression" dxfId="22" priority="33">
      <formula>$C$26=100%</formula>
    </cfRule>
  </conditionalFormatting>
  <conditionalFormatting sqref="D112:D125">
    <cfRule type="expression" dxfId="21" priority="69">
      <formula>D112="Seleccione"</formula>
    </cfRule>
    <cfRule type="duplicateValues" dxfId="20" priority="70"/>
  </conditionalFormatting>
  <conditionalFormatting sqref="D126">
    <cfRule type="cellIs" dxfId="19" priority="26" operator="greaterThan">
      <formula>1</formula>
    </cfRule>
    <cfRule type="cellIs" dxfId="18" priority="27" operator="lessThan">
      <formula>1</formula>
    </cfRule>
    <cfRule type="expression" dxfId="17" priority="28">
      <formula>$C$26=100%</formula>
    </cfRule>
  </conditionalFormatting>
  <conditionalFormatting sqref="D131:D140">
    <cfRule type="duplicateValues" dxfId="16" priority="94"/>
    <cfRule type="expression" dxfId="15" priority="93">
      <formula>D131="Seleccione"</formula>
    </cfRule>
  </conditionalFormatting>
  <conditionalFormatting sqref="D141">
    <cfRule type="expression" dxfId="14" priority="5">
      <formula>$C$26=100%</formula>
    </cfRule>
    <cfRule type="cellIs" dxfId="13" priority="4" operator="lessThan">
      <formula>1</formula>
    </cfRule>
    <cfRule type="cellIs" dxfId="12" priority="3" operator="greaterThan">
      <formula>1</formula>
    </cfRule>
  </conditionalFormatting>
  <conditionalFormatting sqref="D146:D216">
    <cfRule type="colorScale" priority="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5:G56">
    <cfRule type="cellIs" dxfId="11" priority="17" operator="equal">
      <formula>"OK"</formula>
    </cfRule>
    <cfRule type="cellIs" dxfId="10" priority="16" operator="equal">
      <formula>"PENDIENTE"</formula>
    </cfRule>
  </conditionalFormatting>
  <conditionalFormatting sqref="G62:G79">
    <cfRule type="cellIs" dxfId="9" priority="15" operator="equal">
      <formula>"OK"</formula>
    </cfRule>
    <cfRule type="cellIs" dxfId="8" priority="14" operator="equal">
      <formula>"PENDIENTE"</formula>
    </cfRule>
  </conditionalFormatting>
  <conditionalFormatting sqref="G85:G93">
    <cfRule type="cellIs" dxfId="7" priority="13" operator="equal">
      <formula>"OK"</formula>
    </cfRule>
    <cfRule type="cellIs" dxfId="6" priority="12" operator="equal">
      <formula>"PENDIENTE"</formula>
    </cfRule>
  </conditionalFormatting>
  <conditionalFormatting sqref="G99:G106">
    <cfRule type="cellIs" dxfId="5" priority="11" operator="equal">
      <formula>"OK"</formula>
    </cfRule>
    <cfRule type="cellIs" dxfId="4" priority="10" operator="equal">
      <formula>"PENDIENTE"</formula>
    </cfRule>
  </conditionalFormatting>
  <conditionalFormatting sqref="G112:G125">
    <cfRule type="cellIs" dxfId="3" priority="9" operator="equal">
      <formula>"OK"</formula>
    </cfRule>
    <cfRule type="cellIs" dxfId="2" priority="8" operator="equal">
      <formula>"PENDIENTE"</formula>
    </cfRule>
  </conditionalFormatting>
  <conditionalFormatting sqref="G131:G140">
    <cfRule type="cellIs" dxfId="1" priority="2" operator="equal">
      <formula>"OK"</formula>
    </cfRule>
    <cfRule type="cellIs" dxfId="0" priority="1" operator="equal">
      <formula>"PENDIENTE"</formula>
    </cfRule>
  </conditionalFormatting>
  <conditionalFormatting sqref="K146:K167">
    <cfRule type="colorScale" priority="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68:K185"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86:K194">
    <cfRule type="colorScale" priority="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95:K202">
    <cfRule type="colorScale" priority="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03:K216">
    <cfRule type="colorScale" priority="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46:L216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disablePrompts="1" count="8">
        <x14:dataValidation type="list" allowBlank="1" showInputMessage="1" showErrorMessage="1" xr:uid="{141BE9C0-7BA6-466C-A68D-44E2F2FA1BFC}">
          <x14:formula1>
            <xm:f>Parametros!$B$4:$B$15</xm:f>
          </x14:formula1>
          <xm:sqref>C22:C25</xm:sqref>
        </x14:dataValidation>
        <x14:dataValidation type="list" allowBlank="1" showInputMessage="1" showErrorMessage="1" xr:uid="{5B1D5753-1746-4924-8CB4-7758B9B3A0B5}">
          <x14:formula1>
            <xm:f>Parametros!$B$4:$B$9</xm:f>
          </x14:formula1>
          <xm:sqref>C21</xm:sqref>
        </x14:dataValidation>
        <x14:dataValidation type="list" allowBlank="1" showInputMessage="1" showErrorMessage="1" xr:uid="{5114B5D1-3104-4D55-817F-4B52AC96FBBB}">
          <x14:formula1>
            <xm:f>Parametros!$G$4:$G$18</xm:f>
          </x14:formula1>
          <xm:sqref>D112:D125</xm:sqref>
        </x14:dataValidation>
        <x14:dataValidation type="list" allowBlank="1" showInputMessage="1" showErrorMessage="1" xr:uid="{3253747C-3566-42C8-876E-8C0EA641048C}">
          <x14:formula1>
            <xm:f>Parametros!$C$4:$C$26</xm:f>
          </x14:formula1>
          <xm:sqref>D35:D56</xm:sqref>
        </x14:dataValidation>
        <x14:dataValidation type="list" allowBlank="1" showInputMessage="1" showErrorMessage="1" xr:uid="{470566B6-9CE1-4C2C-8D31-3A6E75D55405}">
          <x14:formula1>
            <xm:f>Parametros!$D$4:$D$22</xm:f>
          </x14:formula1>
          <xm:sqref>D62:D79</xm:sqref>
        </x14:dataValidation>
        <x14:dataValidation type="list" allowBlank="1" showInputMessage="1" showErrorMessage="1" xr:uid="{DF91B66F-FE16-4053-9885-F9A16E9EBBB0}">
          <x14:formula1>
            <xm:f>Parametros!$E$4:$E$13</xm:f>
          </x14:formula1>
          <xm:sqref>D85:D93</xm:sqref>
        </x14:dataValidation>
        <x14:dataValidation type="list" allowBlank="1" showInputMessage="1" showErrorMessage="1" xr:uid="{C5828096-9010-4167-B67B-B6E05727F2C5}">
          <x14:formula1>
            <xm:f>Parametros!$F$4:$F$12</xm:f>
          </x14:formula1>
          <xm:sqref>D99:D106</xm:sqref>
        </x14:dataValidation>
        <x14:dataValidation type="list" allowBlank="1" showInputMessage="1" showErrorMessage="1" xr:uid="{42DF5127-BE21-4542-9AEA-D97615CDB9A9}">
          <x14:formula1>
            <xm:f>Parametros!$H$4:$H$14</xm:f>
          </x14:formula1>
          <xm:sqref>D131:D140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0F69E-6069-4FBF-B4ED-36ABC307FFE7}">
  <dimension ref="A1:L27"/>
  <sheetViews>
    <sheetView tabSelected="1" zoomScale="84" workbookViewId="0">
      <selection activeCell="D12" sqref="D12"/>
    </sheetView>
  </sheetViews>
  <sheetFormatPr baseColWidth="10" defaultColWidth="11" defaultRowHeight="15" x14ac:dyDescent="0.2"/>
  <cols>
    <col min="1" max="2" width="11" style="45"/>
    <col min="3" max="3" width="36.6640625" style="45" customWidth="1"/>
    <col min="4" max="4" width="38.6640625" style="45" customWidth="1"/>
    <col min="5" max="5" width="51" style="45" customWidth="1"/>
    <col min="6" max="6" width="32.6640625" style="45" customWidth="1"/>
    <col min="7" max="7" width="63" style="45" customWidth="1"/>
    <col min="8" max="8" width="40.33203125" style="45" customWidth="1"/>
    <col min="9" max="9" width="42.1640625" style="45" customWidth="1"/>
    <col min="10" max="10" width="29.5" style="45" customWidth="1"/>
    <col min="11" max="16384" width="11" style="45"/>
  </cols>
  <sheetData>
    <row r="1" spans="3:10" x14ac:dyDescent="0.2">
      <c r="C1" s="133" t="s">
        <v>167</v>
      </c>
      <c r="D1" s="134"/>
      <c r="E1" s="135"/>
    </row>
    <row r="2" spans="3:10" x14ac:dyDescent="0.2">
      <c r="C2" s="136" t="s">
        <v>168</v>
      </c>
      <c r="D2" s="137"/>
      <c r="E2" s="138"/>
    </row>
    <row r="3" spans="3:10" x14ac:dyDescent="0.2">
      <c r="C3" s="136"/>
      <c r="D3" s="137"/>
      <c r="E3" s="138"/>
    </row>
    <row r="4" spans="3:10" x14ac:dyDescent="0.2">
      <c r="C4" s="136"/>
      <c r="D4" s="137"/>
      <c r="E4" s="138"/>
    </row>
    <row r="5" spans="3:10" x14ac:dyDescent="0.2">
      <c r="C5" s="136"/>
      <c r="D5" s="137"/>
      <c r="E5" s="138"/>
    </row>
    <row r="6" spans="3:10" x14ac:dyDescent="0.2">
      <c r="C6" s="136"/>
      <c r="D6" s="137"/>
      <c r="E6" s="138"/>
    </row>
    <row r="7" spans="3:10" ht="16" thickBot="1" x14ac:dyDescent="0.25">
      <c r="C7" s="139"/>
      <c r="D7" s="140"/>
      <c r="E7" s="141"/>
    </row>
    <row r="9" spans="3:10" ht="16" x14ac:dyDescent="0.2">
      <c r="C9" s="47" t="s">
        <v>179</v>
      </c>
    </row>
    <row r="10" spans="3:10" ht="16" x14ac:dyDescent="0.2">
      <c r="C10" s="47" t="s">
        <v>45</v>
      </c>
    </row>
    <row r="11" spans="3:10" ht="16" x14ac:dyDescent="0.2">
      <c r="C11" s="47" t="s">
        <v>46</v>
      </c>
    </row>
    <row r="12" spans="3:10" ht="16" x14ac:dyDescent="0.2">
      <c r="C12" s="47" t="s">
        <v>141</v>
      </c>
    </row>
    <row r="13" spans="3:10" ht="16" x14ac:dyDescent="0.2">
      <c r="C13" s="47" t="s">
        <v>58</v>
      </c>
    </row>
    <row r="15" spans="3:10" x14ac:dyDescent="0.2">
      <c r="C15" s="56" t="s">
        <v>169</v>
      </c>
      <c r="D15" s="56" t="s">
        <v>170</v>
      </c>
      <c r="E15" s="56" t="s">
        <v>171</v>
      </c>
      <c r="F15" s="56" t="s">
        <v>172</v>
      </c>
      <c r="G15" s="56" t="s">
        <v>173</v>
      </c>
      <c r="H15" s="56" t="s">
        <v>174</v>
      </c>
      <c r="I15" s="56" t="s">
        <v>175</v>
      </c>
      <c r="J15" s="56" t="s">
        <v>176</v>
      </c>
    </row>
    <row r="16" spans="3:10" s="48" customFormat="1" x14ac:dyDescent="0.2">
      <c r="C16" s="49" t="s">
        <v>165</v>
      </c>
      <c r="D16" s="49" t="s">
        <v>164</v>
      </c>
      <c r="E16" s="49" t="s">
        <v>163</v>
      </c>
      <c r="F16" s="49" t="s">
        <v>162</v>
      </c>
      <c r="G16" s="49" t="s">
        <v>161</v>
      </c>
      <c r="H16" s="49" t="s">
        <v>160</v>
      </c>
      <c r="I16" s="49" t="s">
        <v>149</v>
      </c>
      <c r="J16" s="49" t="s">
        <v>159</v>
      </c>
    </row>
    <row r="17" spans="1:12" ht="16" x14ac:dyDescent="0.2">
      <c r="A17" s="55" t="s">
        <v>177</v>
      </c>
      <c r="B17" s="45">
        <v>1</v>
      </c>
      <c r="C17" s="50" t="s">
        <v>182</v>
      </c>
      <c r="D17" s="51" t="s">
        <v>1</v>
      </c>
      <c r="E17" s="52" t="s">
        <v>158</v>
      </c>
      <c r="F17" s="52" t="s">
        <v>154</v>
      </c>
      <c r="G17" s="53" t="s">
        <v>137</v>
      </c>
      <c r="H17" s="53" t="s">
        <v>136</v>
      </c>
      <c r="I17" s="53" t="s">
        <v>155</v>
      </c>
      <c r="J17" s="53" t="s">
        <v>147</v>
      </c>
      <c r="K17" s="46"/>
      <c r="L17" s="46"/>
    </row>
    <row r="18" spans="1:12" ht="16" x14ac:dyDescent="0.2">
      <c r="A18" s="55" t="s">
        <v>177</v>
      </c>
      <c r="B18" s="45">
        <v>2</v>
      </c>
      <c r="C18" s="50" t="s">
        <v>182</v>
      </c>
      <c r="D18" s="51" t="s">
        <v>1</v>
      </c>
      <c r="E18" s="52" t="s">
        <v>157</v>
      </c>
      <c r="F18" s="54" t="s">
        <v>144</v>
      </c>
      <c r="G18" s="53" t="s">
        <v>137</v>
      </c>
      <c r="H18" s="53" t="s">
        <v>143</v>
      </c>
      <c r="I18" s="53" t="s">
        <v>151</v>
      </c>
      <c r="J18" s="53" t="s">
        <v>142</v>
      </c>
      <c r="K18" s="46"/>
      <c r="L18" s="46"/>
    </row>
    <row r="19" spans="1:12" ht="16" x14ac:dyDescent="0.2">
      <c r="A19" s="55" t="s">
        <v>177</v>
      </c>
      <c r="B19" s="45">
        <v>3</v>
      </c>
      <c r="C19" s="50" t="s">
        <v>182</v>
      </c>
      <c r="D19" s="51" t="s">
        <v>2</v>
      </c>
      <c r="E19" s="52" t="s">
        <v>156</v>
      </c>
      <c r="F19" s="54" t="s">
        <v>146</v>
      </c>
      <c r="G19" s="53" t="s">
        <v>137</v>
      </c>
      <c r="H19" s="53" t="s">
        <v>135</v>
      </c>
      <c r="I19" s="53" t="s">
        <v>145</v>
      </c>
      <c r="J19" s="53" t="s">
        <v>142</v>
      </c>
      <c r="K19" s="46"/>
      <c r="L19" s="46"/>
    </row>
    <row r="20" spans="1:12" ht="16" x14ac:dyDescent="0.2">
      <c r="A20" s="55" t="s">
        <v>177</v>
      </c>
      <c r="B20" s="45">
        <v>4</v>
      </c>
      <c r="C20" s="50" t="s">
        <v>182</v>
      </c>
      <c r="D20" s="51" t="s">
        <v>22</v>
      </c>
      <c r="E20" s="52" t="s">
        <v>153</v>
      </c>
      <c r="F20" s="54" t="s">
        <v>139</v>
      </c>
      <c r="G20" s="53" t="s">
        <v>138</v>
      </c>
      <c r="H20" s="53"/>
      <c r="I20" s="53" t="s">
        <v>152</v>
      </c>
      <c r="J20" s="53" t="s">
        <v>140</v>
      </c>
      <c r="K20" s="46"/>
      <c r="L20" s="46"/>
    </row>
    <row r="21" spans="1:12" ht="16" x14ac:dyDescent="0.2">
      <c r="A21" s="55" t="s">
        <v>177</v>
      </c>
      <c r="B21" s="45">
        <v>5</v>
      </c>
      <c r="C21" s="50" t="s">
        <v>182</v>
      </c>
      <c r="D21" s="51" t="s">
        <v>16</v>
      </c>
      <c r="E21" s="52" t="s">
        <v>150</v>
      </c>
      <c r="F21" s="53" t="s">
        <v>148</v>
      </c>
      <c r="G21" s="53" t="s">
        <v>138</v>
      </c>
      <c r="H21" s="53"/>
      <c r="I21" s="53" t="s">
        <v>149</v>
      </c>
      <c r="J21" s="53" t="s">
        <v>140</v>
      </c>
      <c r="K21" s="46"/>
    </row>
    <row r="22" spans="1:12" x14ac:dyDescent="0.2">
      <c r="C22" s="54"/>
      <c r="D22" s="54"/>
      <c r="E22" s="54"/>
      <c r="F22" s="54"/>
      <c r="G22" s="54"/>
      <c r="H22" s="54"/>
      <c r="I22" s="54"/>
      <c r="J22" s="54"/>
    </row>
    <row r="23" spans="1:12" x14ac:dyDescent="0.2">
      <c r="C23" s="54"/>
      <c r="D23" s="54"/>
      <c r="E23" s="54"/>
      <c r="F23" s="54"/>
      <c r="G23" s="54"/>
      <c r="H23" s="54"/>
      <c r="I23" s="54"/>
      <c r="J23" s="54"/>
    </row>
    <row r="24" spans="1:12" x14ac:dyDescent="0.2">
      <c r="C24" s="54"/>
      <c r="D24" s="54"/>
      <c r="E24" s="54"/>
      <c r="F24" s="54"/>
      <c r="G24" s="54"/>
      <c r="H24" s="54"/>
      <c r="I24" s="54"/>
      <c r="J24" s="54"/>
    </row>
    <row r="25" spans="1:12" x14ac:dyDescent="0.2">
      <c r="C25" s="54"/>
      <c r="D25" s="54"/>
      <c r="E25" s="54"/>
      <c r="F25" s="54"/>
      <c r="G25" s="54"/>
      <c r="H25" s="54"/>
      <c r="I25" s="54"/>
      <c r="J25" s="54"/>
    </row>
    <row r="26" spans="1:12" x14ac:dyDescent="0.2">
      <c r="C26" s="54"/>
      <c r="D26" s="54"/>
      <c r="E26" s="54"/>
      <c r="F26" s="54"/>
      <c r="G26" s="54"/>
      <c r="H26" s="54"/>
      <c r="I26" s="54"/>
      <c r="J26" s="54"/>
    </row>
    <row r="27" spans="1:12" x14ac:dyDescent="0.2">
      <c r="C27" s="54"/>
      <c r="D27" s="54"/>
      <c r="E27" s="54"/>
      <c r="F27" s="54"/>
      <c r="G27" s="54"/>
      <c r="H27" s="54"/>
      <c r="I27" s="54"/>
      <c r="J27" s="54"/>
    </row>
  </sheetData>
  <autoFilter ref="B16:J21" xr:uid="{0AE0F69E-6069-4FBF-B4ED-36ABC307FFE7}"/>
  <mergeCells count="2">
    <mergeCell ref="C1:E1"/>
    <mergeCell ref="C2:E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13467-A8B8-46F4-AB19-B17222B901AC}">
  <dimension ref="B3:H26"/>
  <sheetViews>
    <sheetView topLeftCell="A2" workbookViewId="0">
      <selection activeCell="H5" sqref="H5:H14"/>
    </sheetView>
  </sheetViews>
  <sheetFormatPr baseColWidth="10" defaultRowHeight="16" x14ac:dyDescent="0.2"/>
  <sheetData>
    <row r="3" spans="2:8" x14ac:dyDescent="0.2">
      <c r="B3" s="7" t="s">
        <v>53</v>
      </c>
      <c r="C3" s="7" t="s">
        <v>54</v>
      </c>
      <c r="D3" s="7" t="s">
        <v>61</v>
      </c>
      <c r="E3" s="7" t="s">
        <v>62</v>
      </c>
      <c r="F3" s="7" t="s">
        <v>64</v>
      </c>
      <c r="G3" s="7" t="s">
        <v>66</v>
      </c>
      <c r="H3" s="7" t="s">
        <v>69</v>
      </c>
    </row>
    <row r="4" spans="2:8" x14ac:dyDescent="0.2">
      <c r="B4" s="4" t="s">
        <v>47</v>
      </c>
      <c r="C4" s="4" t="s">
        <v>47</v>
      </c>
      <c r="D4" s="4" t="s">
        <v>47</v>
      </c>
      <c r="E4" s="4" t="s">
        <v>47</v>
      </c>
      <c r="F4" s="4" t="s">
        <v>47</v>
      </c>
      <c r="G4" s="4" t="s">
        <v>47</v>
      </c>
      <c r="H4" s="4" t="s">
        <v>47</v>
      </c>
    </row>
    <row r="5" spans="2:8" x14ac:dyDescent="0.2">
      <c r="B5" s="4">
        <v>1</v>
      </c>
      <c r="C5" s="4">
        <v>1</v>
      </c>
      <c r="D5" s="4">
        <v>1</v>
      </c>
      <c r="E5" s="4">
        <v>1</v>
      </c>
      <c r="F5" s="4">
        <v>1</v>
      </c>
      <c r="G5" s="4">
        <v>1</v>
      </c>
      <c r="H5" s="4">
        <v>1</v>
      </c>
    </row>
    <row r="6" spans="2:8" x14ac:dyDescent="0.2">
      <c r="B6" s="4">
        <v>2</v>
      </c>
      <c r="C6" s="4">
        <v>2</v>
      </c>
      <c r="D6" s="4">
        <v>2</v>
      </c>
      <c r="E6" s="4">
        <v>2</v>
      </c>
      <c r="F6" s="4">
        <v>2</v>
      </c>
      <c r="G6" s="4">
        <v>2</v>
      </c>
      <c r="H6" s="4">
        <v>2</v>
      </c>
    </row>
    <row r="7" spans="2:8" x14ac:dyDescent="0.2">
      <c r="B7" s="4">
        <v>3</v>
      </c>
      <c r="C7" s="4">
        <v>3</v>
      </c>
      <c r="D7" s="4">
        <v>3</v>
      </c>
      <c r="E7" s="4">
        <v>3</v>
      </c>
      <c r="F7" s="4">
        <v>3</v>
      </c>
      <c r="G7" s="4">
        <v>3</v>
      </c>
      <c r="H7" s="4">
        <v>3</v>
      </c>
    </row>
    <row r="8" spans="2:8" x14ac:dyDescent="0.2">
      <c r="B8" s="4">
        <v>4</v>
      </c>
      <c r="C8" s="4">
        <v>4</v>
      </c>
      <c r="D8" s="4">
        <v>4</v>
      </c>
      <c r="E8" s="4">
        <v>4</v>
      </c>
      <c r="F8" s="4">
        <v>4</v>
      </c>
      <c r="G8" s="4">
        <v>4</v>
      </c>
      <c r="H8" s="4">
        <v>4</v>
      </c>
    </row>
    <row r="9" spans="2:8" x14ac:dyDescent="0.2">
      <c r="B9" s="4">
        <v>5</v>
      </c>
      <c r="C9" s="4">
        <v>5</v>
      </c>
      <c r="D9" s="4">
        <v>5</v>
      </c>
      <c r="E9" s="4">
        <v>5</v>
      </c>
      <c r="F9" s="4">
        <v>5</v>
      </c>
      <c r="G9" s="4">
        <v>5</v>
      </c>
      <c r="H9" s="4">
        <v>5</v>
      </c>
    </row>
    <row r="10" spans="2:8" x14ac:dyDescent="0.2">
      <c r="B10" s="4"/>
      <c r="C10" s="4">
        <v>6</v>
      </c>
      <c r="D10" s="4">
        <v>6</v>
      </c>
      <c r="E10" s="4">
        <v>6</v>
      </c>
      <c r="F10" s="4">
        <v>6</v>
      </c>
      <c r="G10" s="4">
        <v>6</v>
      </c>
      <c r="H10" s="4">
        <v>6</v>
      </c>
    </row>
    <row r="11" spans="2:8" x14ac:dyDescent="0.2">
      <c r="B11" s="4"/>
      <c r="C11" s="4">
        <v>7</v>
      </c>
      <c r="D11" s="4">
        <v>7</v>
      </c>
      <c r="E11" s="4">
        <v>7</v>
      </c>
      <c r="F11" s="4">
        <v>7</v>
      </c>
      <c r="G11" s="4">
        <v>7</v>
      </c>
      <c r="H11" s="4">
        <v>7</v>
      </c>
    </row>
    <row r="12" spans="2:8" x14ac:dyDescent="0.2">
      <c r="B12" s="4"/>
      <c r="C12" s="4">
        <v>8</v>
      </c>
      <c r="D12" s="4">
        <v>8</v>
      </c>
      <c r="E12" s="4">
        <v>8</v>
      </c>
      <c r="F12" s="4">
        <v>8</v>
      </c>
      <c r="G12" s="4">
        <v>8</v>
      </c>
      <c r="H12" s="4">
        <v>8</v>
      </c>
    </row>
    <row r="13" spans="2:8" x14ac:dyDescent="0.2">
      <c r="B13" s="4"/>
      <c r="C13" s="4">
        <v>9</v>
      </c>
      <c r="D13" s="4">
        <v>9</v>
      </c>
      <c r="E13" s="4">
        <v>9</v>
      </c>
      <c r="F13" s="4"/>
      <c r="G13" s="4">
        <v>9</v>
      </c>
      <c r="H13" s="4">
        <v>9</v>
      </c>
    </row>
    <row r="14" spans="2:8" x14ac:dyDescent="0.2">
      <c r="B14" s="4"/>
      <c r="C14" s="4">
        <v>10</v>
      </c>
      <c r="D14" s="4">
        <v>10</v>
      </c>
      <c r="G14" s="4">
        <v>10</v>
      </c>
      <c r="H14" s="4">
        <v>10</v>
      </c>
    </row>
    <row r="15" spans="2:8" x14ac:dyDescent="0.2">
      <c r="B15" s="4"/>
      <c r="C15" s="4">
        <v>11</v>
      </c>
      <c r="D15" s="4">
        <v>11</v>
      </c>
      <c r="G15" s="4">
        <v>11</v>
      </c>
      <c r="H15" s="4"/>
    </row>
    <row r="16" spans="2:8" x14ac:dyDescent="0.2">
      <c r="C16" s="4">
        <v>12</v>
      </c>
      <c r="D16" s="4">
        <v>12</v>
      </c>
      <c r="G16" s="4">
        <v>12</v>
      </c>
      <c r="H16" s="4"/>
    </row>
    <row r="17" spans="3:8" x14ac:dyDescent="0.2">
      <c r="C17" s="4">
        <v>13</v>
      </c>
      <c r="D17" s="4">
        <v>13</v>
      </c>
      <c r="G17" s="4">
        <v>13</v>
      </c>
      <c r="H17" s="4"/>
    </row>
    <row r="18" spans="3:8" x14ac:dyDescent="0.2">
      <c r="C18" s="4">
        <v>14</v>
      </c>
      <c r="D18" s="4">
        <v>14</v>
      </c>
      <c r="G18" s="4">
        <v>14</v>
      </c>
      <c r="H18" s="4"/>
    </row>
    <row r="19" spans="3:8" x14ac:dyDescent="0.2">
      <c r="C19" s="4">
        <v>15</v>
      </c>
      <c r="D19" s="4">
        <v>15</v>
      </c>
    </row>
    <row r="20" spans="3:8" x14ac:dyDescent="0.2">
      <c r="C20" s="4">
        <v>16</v>
      </c>
      <c r="D20" s="4">
        <v>16</v>
      </c>
    </row>
    <row r="21" spans="3:8" x14ac:dyDescent="0.2">
      <c r="C21" s="4">
        <v>17</v>
      </c>
      <c r="D21" s="4">
        <v>17</v>
      </c>
    </row>
    <row r="22" spans="3:8" x14ac:dyDescent="0.2">
      <c r="C22" s="4">
        <v>18</v>
      </c>
      <c r="D22" s="4">
        <v>18</v>
      </c>
    </row>
    <row r="23" spans="3:8" x14ac:dyDescent="0.2">
      <c r="C23" s="4">
        <v>19</v>
      </c>
    </row>
    <row r="24" spans="3:8" x14ac:dyDescent="0.2">
      <c r="C24" s="4">
        <v>20</v>
      </c>
    </row>
    <row r="25" spans="3:8" x14ac:dyDescent="0.2">
      <c r="C25" s="4">
        <v>21</v>
      </c>
    </row>
    <row r="26" spans="3:8" x14ac:dyDescent="0.2">
      <c r="C26" s="4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ENCUESTA</vt:lpstr>
      <vt:lpstr>RE CLASIFICACIÓN (OPCIONAL)</vt:lpstr>
      <vt:lpstr>Parametros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Dueñas Manosalva</dc:creator>
  <cp:lastModifiedBy>Eduardo Dueñas Manosalva</cp:lastModifiedBy>
  <dcterms:created xsi:type="dcterms:W3CDTF">2024-08-01T11:27:32Z</dcterms:created>
  <dcterms:modified xsi:type="dcterms:W3CDTF">2024-11-05T15:10:45Z</dcterms:modified>
</cp:coreProperties>
</file>